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1年\"/>
    </mc:Choice>
  </mc:AlternateContent>
  <xr:revisionPtr revIDLastSave="0" documentId="13_ncr:1_{76665E17-B382-4C92-B8F7-8E39B74F3F5E}" xr6:coauthVersionLast="47" xr6:coauthVersionMax="47" xr10:uidLastSave="{00000000-0000-0000-0000-000000000000}"/>
  <bookViews>
    <workbookView xWindow="1056" yWindow="0" windowWidth="23256" windowHeight="12576" tabRatio="631" xr2:uid="{00000000-000D-0000-FFFF-FFFF00000000}"/>
  </bookViews>
  <sheets>
    <sheet name="111.01" sheetId="7" r:id="rId1"/>
    <sheet name="111.02" sheetId="34" r:id="rId2"/>
    <sheet name="111.03" sheetId="35" r:id="rId3"/>
    <sheet name="110.04" sheetId="37" r:id="rId4"/>
    <sheet name="110.05" sheetId="36" r:id="rId5"/>
    <sheet name="110.06" sheetId="38" r:id="rId6"/>
    <sheet name="110.07" sheetId="39" r:id="rId7"/>
    <sheet name="110.08 " sheetId="49" r:id="rId8"/>
    <sheet name="110.09" sheetId="41" r:id="rId9"/>
    <sheet name="110.10" sheetId="42" r:id="rId10"/>
    <sheet name="110.11" sheetId="45" r:id="rId11"/>
    <sheet name="110.12" sheetId="46" r:id="rId12"/>
    <sheet name="公式" sheetId="4" r:id="rId13"/>
    <sheet name="會訊分析" sheetId="50" r:id="rId14"/>
    <sheet name="各種人纖紗稅號" sheetId="48" r:id="rId15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5" i="4" l="1"/>
  <c r="M55" i="4"/>
  <c r="X10" i="4" l="1"/>
  <c r="Y10" i="4"/>
  <c r="X12" i="4"/>
  <c r="Y12" i="4"/>
  <c r="X14" i="4"/>
  <c r="Y14" i="4"/>
  <c r="F55" i="4" l="1"/>
  <c r="B22" i="35" s="1"/>
  <c r="F22" i="35" s="1"/>
  <c r="G55" i="4"/>
  <c r="C22" i="35" s="1"/>
  <c r="F50" i="4"/>
  <c r="B21" i="35" s="1"/>
  <c r="G50" i="4"/>
  <c r="C21" i="35" s="1"/>
  <c r="F46" i="4"/>
  <c r="G46" i="4"/>
  <c r="F41" i="4"/>
  <c r="B18" i="35" s="1"/>
  <c r="G41" i="4"/>
  <c r="C18" i="35" s="1"/>
  <c r="F38" i="4"/>
  <c r="B17" i="35" s="1"/>
  <c r="F17" i="35" s="1"/>
  <c r="G38" i="4"/>
  <c r="C17" i="35" s="1"/>
  <c r="G17" i="35" s="1"/>
  <c r="F34" i="4"/>
  <c r="B16" i="35" s="1"/>
  <c r="G34" i="4"/>
  <c r="C16" i="35" s="1"/>
  <c r="F31" i="4"/>
  <c r="G31" i="4"/>
  <c r="F27" i="4"/>
  <c r="B13" i="35" s="1"/>
  <c r="G27" i="4"/>
  <c r="C13" i="35" s="1"/>
  <c r="F25" i="4"/>
  <c r="B12" i="35" s="1"/>
  <c r="G25" i="4"/>
  <c r="C12" i="35" s="1"/>
  <c r="F23" i="4"/>
  <c r="B11" i="35" s="1"/>
  <c r="G23" i="4"/>
  <c r="C11" i="35" s="1"/>
  <c r="F20" i="4"/>
  <c r="G20" i="4"/>
  <c r="F14" i="4"/>
  <c r="B8" i="35" s="1"/>
  <c r="G14" i="4"/>
  <c r="C8" i="35" s="1"/>
  <c r="F12" i="4"/>
  <c r="B7" i="35" s="1"/>
  <c r="G12" i="4"/>
  <c r="C7" i="35" s="1"/>
  <c r="F10" i="4"/>
  <c r="B6" i="35" s="1"/>
  <c r="G10" i="4"/>
  <c r="C6" i="35" s="1"/>
  <c r="F8" i="4"/>
  <c r="B5" i="35" s="1"/>
  <c r="G8" i="4"/>
  <c r="C5" i="35" s="1"/>
  <c r="F5" i="4"/>
  <c r="G5" i="4"/>
  <c r="T23" i="4"/>
  <c r="U23" i="4"/>
  <c r="V23" i="4"/>
  <c r="W23" i="4"/>
  <c r="X23" i="4"/>
  <c r="Y23" i="4"/>
  <c r="H23" i="4"/>
  <c r="I23" i="4"/>
  <c r="J23" i="4"/>
  <c r="K23" i="4"/>
  <c r="L23" i="4"/>
  <c r="M23" i="4"/>
  <c r="N23" i="4"/>
  <c r="O23" i="4"/>
  <c r="P23" i="4"/>
  <c r="B11" i="49" s="1"/>
  <c r="F11" i="49" s="1"/>
  <c r="Q23" i="4"/>
  <c r="C11" i="49" s="1"/>
  <c r="G11" i="49" s="1"/>
  <c r="R23" i="4"/>
  <c r="B11" i="41" s="1"/>
  <c r="S23" i="4"/>
  <c r="C11" i="41" s="1"/>
  <c r="E23" i="4"/>
  <c r="D23" i="4"/>
  <c r="G18" i="4" l="1"/>
  <c r="C4" i="35"/>
  <c r="C9" i="35" s="1"/>
  <c r="G9" i="35" s="1"/>
  <c r="G29" i="4"/>
  <c r="C10" i="35"/>
  <c r="C14" i="35" s="1"/>
  <c r="G14" i="35" s="1"/>
  <c r="G44" i="4"/>
  <c r="C15" i="35"/>
  <c r="C19" i="35" s="1"/>
  <c r="G19" i="35" s="1"/>
  <c r="G59" i="4"/>
  <c r="C20" i="35"/>
  <c r="C23" i="35" s="1"/>
  <c r="F18" i="4"/>
  <c r="B4" i="35"/>
  <c r="B9" i="35" s="1"/>
  <c r="F9" i="35" s="1"/>
  <c r="F29" i="4"/>
  <c r="B10" i="35"/>
  <c r="B14" i="35" s="1"/>
  <c r="F14" i="35" s="1"/>
  <c r="F44" i="4"/>
  <c r="B15" i="35"/>
  <c r="B19" i="35" s="1"/>
  <c r="F19" i="35" s="1"/>
  <c r="F59" i="4"/>
  <c r="B20" i="35"/>
  <c r="B23" i="35" s="1"/>
  <c r="Q25" i="4"/>
  <c r="P25" i="4"/>
  <c r="B23" i="4"/>
  <c r="I25" i="4"/>
  <c r="C12" i="37" s="1"/>
  <c r="H25" i="4"/>
  <c r="B12" i="37" s="1"/>
  <c r="C10" i="4"/>
  <c r="C6" i="7" s="1"/>
  <c r="G6" i="7" s="1"/>
  <c r="B10" i="4"/>
  <c r="B6" i="7" s="1"/>
  <c r="F6" i="7" s="1"/>
  <c r="M25" i="4"/>
  <c r="C12" i="38" s="1"/>
  <c r="L25" i="4"/>
  <c r="B12" i="38" s="1"/>
  <c r="C11" i="39"/>
  <c r="G11" i="39" s="1"/>
  <c r="B11" i="39"/>
  <c r="F11" i="39" s="1"/>
  <c r="N25" i="4"/>
  <c r="O25" i="4"/>
  <c r="C12" i="39" s="1"/>
  <c r="B11" i="36"/>
  <c r="F11" i="36" s="1"/>
  <c r="C11" i="36"/>
  <c r="G11" i="36" s="1"/>
  <c r="C55" i="4"/>
  <c r="C22" i="7" s="1"/>
  <c r="G22" i="7" s="1"/>
  <c r="B55" i="4"/>
  <c r="B22" i="7" s="1"/>
  <c r="F22" i="7" s="1"/>
  <c r="C38" i="4"/>
  <c r="C17" i="7" s="1"/>
  <c r="G17" i="7" s="1"/>
  <c r="B38" i="4"/>
  <c r="B17" i="7" s="1"/>
  <c r="F17" i="7" s="1"/>
  <c r="C23" i="4"/>
  <c r="C11" i="7" s="1"/>
  <c r="E38" i="4"/>
  <c r="D38" i="4"/>
  <c r="C11" i="45"/>
  <c r="G11" i="45" s="1"/>
  <c r="V25" i="4"/>
  <c r="B12" i="45" s="1"/>
  <c r="W25" i="4"/>
  <c r="C12" i="45" s="1"/>
  <c r="S25" i="4"/>
  <c r="C12" i="41" s="1"/>
  <c r="R25" i="4"/>
  <c r="B12" i="41" s="1"/>
  <c r="Q55" i="4"/>
  <c r="P55" i="4"/>
  <c r="Q50" i="4"/>
  <c r="P50" i="4"/>
  <c r="Q46" i="4"/>
  <c r="P46" i="4"/>
  <c r="Q41" i="4"/>
  <c r="P41" i="4"/>
  <c r="Q38" i="4"/>
  <c r="P38" i="4"/>
  <c r="Q34" i="4"/>
  <c r="P34" i="4"/>
  <c r="Q31" i="4"/>
  <c r="P31" i="4"/>
  <c r="B15" i="49" s="1"/>
  <c r="Q27" i="4"/>
  <c r="P27" i="4"/>
  <c r="Q20" i="4"/>
  <c r="P20" i="4"/>
  <c r="Q14" i="4"/>
  <c r="P14" i="4"/>
  <c r="Q12" i="4"/>
  <c r="P12" i="4"/>
  <c r="Q10" i="4"/>
  <c r="P10" i="4"/>
  <c r="B6" i="49" s="1"/>
  <c r="F6" i="49" s="1"/>
  <c r="Q8" i="4"/>
  <c r="P8" i="4"/>
  <c r="Q5" i="4"/>
  <c r="P5" i="4"/>
  <c r="B4" i="49" s="1"/>
  <c r="O55" i="4"/>
  <c r="C22" i="39" s="1"/>
  <c r="G22" i="39" s="1"/>
  <c r="N55" i="4"/>
  <c r="B22" i="39" s="1"/>
  <c r="F22" i="39" s="1"/>
  <c r="O50" i="4"/>
  <c r="C21" i="39" s="1"/>
  <c r="G21" i="39" s="1"/>
  <c r="N50" i="4"/>
  <c r="B21" i="39" s="1"/>
  <c r="F21" i="39" s="1"/>
  <c r="O46" i="4"/>
  <c r="C20" i="39" s="1"/>
  <c r="G20" i="39" s="1"/>
  <c r="N46" i="4"/>
  <c r="B20" i="39" s="1"/>
  <c r="O41" i="4"/>
  <c r="C18" i="39" s="1"/>
  <c r="G18" i="39" s="1"/>
  <c r="N41" i="4"/>
  <c r="B18" i="39" s="1"/>
  <c r="F18" i="39" s="1"/>
  <c r="O38" i="4"/>
  <c r="C17" i="39" s="1"/>
  <c r="G17" i="39" s="1"/>
  <c r="N38" i="4"/>
  <c r="B17" i="39" s="1"/>
  <c r="F17" i="39" s="1"/>
  <c r="O34" i="4"/>
  <c r="C16" i="39" s="1"/>
  <c r="G16" i="39" s="1"/>
  <c r="N34" i="4"/>
  <c r="B16" i="39" s="1"/>
  <c r="F16" i="39" s="1"/>
  <c r="O31" i="4"/>
  <c r="N31" i="4"/>
  <c r="O27" i="4"/>
  <c r="C13" i="39" s="1"/>
  <c r="G13" i="39" s="1"/>
  <c r="N27" i="4"/>
  <c r="B13" i="39" s="1"/>
  <c r="F13" i="39" s="1"/>
  <c r="O20" i="4"/>
  <c r="C10" i="39" s="1"/>
  <c r="N20" i="4"/>
  <c r="B10" i="39" s="1"/>
  <c r="F10" i="39" s="1"/>
  <c r="O14" i="4"/>
  <c r="C8" i="39" s="1"/>
  <c r="G8" i="39" s="1"/>
  <c r="N14" i="4"/>
  <c r="B8" i="39" s="1"/>
  <c r="F8" i="39" s="1"/>
  <c r="O12" i="4"/>
  <c r="C7" i="39" s="1"/>
  <c r="G7" i="39" s="1"/>
  <c r="N12" i="4"/>
  <c r="B7" i="39" s="1"/>
  <c r="F7" i="39" s="1"/>
  <c r="O10" i="4"/>
  <c r="C6" i="39" s="1"/>
  <c r="G6" i="39" s="1"/>
  <c r="N10" i="4"/>
  <c r="B6" i="39" s="1"/>
  <c r="F6" i="39" s="1"/>
  <c r="O8" i="4"/>
  <c r="C5" i="39" s="1"/>
  <c r="G5" i="39" s="1"/>
  <c r="N8" i="4"/>
  <c r="B5" i="39" s="1"/>
  <c r="F5" i="39" s="1"/>
  <c r="O5" i="4"/>
  <c r="C4" i="39" s="1"/>
  <c r="N5" i="4"/>
  <c r="B4" i="39" s="1"/>
  <c r="F4" i="39" s="1"/>
  <c r="K55" i="4"/>
  <c r="C22" i="36" s="1"/>
  <c r="G22" i="36" s="1"/>
  <c r="J55" i="4"/>
  <c r="B22" i="36" s="1"/>
  <c r="F22" i="36" s="1"/>
  <c r="C22" i="38"/>
  <c r="G22" i="38" s="1"/>
  <c r="B22" i="38"/>
  <c r="F22" i="38" s="1"/>
  <c r="M46" i="4"/>
  <c r="C20" i="38" s="1"/>
  <c r="G20" i="38" s="1"/>
  <c r="M50" i="4"/>
  <c r="C21" i="38" s="1"/>
  <c r="G21" i="38" s="1"/>
  <c r="L50" i="4"/>
  <c r="B21" i="38" s="1"/>
  <c r="F21" i="38" s="1"/>
  <c r="L46" i="4"/>
  <c r="B20" i="38" s="1"/>
  <c r="M41" i="4"/>
  <c r="C18" i="38" s="1"/>
  <c r="G18" i="38" s="1"/>
  <c r="M38" i="4"/>
  <c r="C17" i="38" s="1"/>
  <c r="G17" i="38" s="1"/>
  <c r="M34" i="4"/>
  <c r="C16" i="38" s="1"/>
  <c r="G16" i="38" s="1"/>
  <c r="M31" i="4"/>
  <c r="L41" i="4"/>
  <c r="B18" i="38" s="1"/>
  <c r="F18" i="38" s="1"/>
  <c r="L38" i="4"/>
  <c r="B17" i="38" s="1"/>
  <c r="F17" i="38" s="1"/>
  <c r="L34" i="4"/>
  <c r="B16" i="38" s="1"/>
  <c r="F16" i="38" s="1"/>
  <c r="L31" i="4"/>
  <c r="B15" i="38" s="1"/>
  <c r="F15" i="38" s="1"/>
  <c r="M20" i="4"/>
  <c r="C10" i="38" s="1"/>
  <c r="G10" i="38" s="1"/>
  <c r="C11" i="38"/>
  <c r="G11" i="38" s="1"/>
  <c r="M27" i="4"/>
  <c r="C13" i="38" s="1"/>
  <c r="G13" i="38" s="1"/>
  <c r="L27" i="4"/>
  <c r="B13" i="38" s="1"/>
  <c r="F13" i="38" s="1"/>
  <c r="B11" i="38"/>
  <c r="F11" i="38" s="1"/>
  <c r="L20" i="4"/>
  <c r="B10" i="38" s="1"/>
  <c r="M14" i="4"/>
  <c r="C8" i="38" s="1"/>
  <c r="G8" i="38" s="1"/>
  <c r="M12" i="4"/>
  <c r="C7" i="38" s="1"/>
  <c r="G7" i="38" s="1"/>
  <c r="M10" i="4"/>
  <c r="C6" i="38" s="1"/>
  <c r="G6" i="38" s="1"/>
  <c r="M8" i="4"/>
  <c r="C5" i="38" s="1"/>
  <c r="G5" i="38" s="1"/>
  <c r="M5" i="4"/>
  <c r="C4" i="38" s="1"/>
  <c r="G4" i="38" s="1"/>
  <c r="L14" i="4"/>
  <c r="B8" i="38" s="1"/>
  <c r="F8" i="38" s="1"/>
  <c r="L12" i="4"/>
  <c r="B7" i="38" s="1"/>
  <c r="F7" i="38" s="1"/>
  <c r="L10" i="4"/>
  <c r="B6" i="38" s="1"/>
  <c r="F6" i="38" s="1"/>
  <c r="L8" i="4"/>
  <c r="B5" i="38" s="1"/>
  <c r="F5" i="38" s="1"/>
  <c r="L5" i="4"/>
  <c r="B4" i="38" s="1"/>
  <c r="F4" i="38" s="1"/>
  <c r="K50" i="4"/>
  <c r="C21" i="36" s="1"/>
  <c r="G21" i="36" s="1"/>
  <c r="J50" i="4"/>
  <c r="B21" i="36" s="1"/>
  <c r="F21" i="36" s="1"/>
  <c r="K46" i="4"/>
  <c r="C20" i="36" s="1"/>
  <c r="G20" i="36" s="1"/>
  <c r="J46" i="4"/>
  <c r="B20" i="36" s="1"/>
  <c r="F20" i="36" s="1"/>
  <c r="K34" i="4"/>
  <c r="C16" i="36" s="1"/>
  <c r="G16" i="36" s="1"/>
  <c r="K38" i="4"/>
  <c r="C17" i="36" s="1"/>
  <c r="G17" i="36" s="1"/>
  <c r="K41" i="4"/>
  <c r="C18" i="36" s="1"/>
  <c r="G18" i="36" s="1"/>
  <c r="J41" i="4"/>
  <c r="B18" i="36" s="1"/>
  <c r="F18" i="36" s="1"/>
  <c r="J38" i="4"/>
  <c r="J34" i="4"/>
  <c r="B16" i="36" s="1"/>
  <c r="F16" i="36" s="1"/>
  <c r="K31" i="4"/>
  <c r="C15" i="36" s="1"/>
  <c r="G15" i="36" s="1"/>
  <c r="J31" i="4"/>
  <c r="B15" i="36" s="1"/>
  <c r="F15" i="36" s="1"/>
  <c r="J27" i="4"/>
  <c r="B13" i="36" s="1"/>
  <c r="F13" i="36" s="1"/>
  <c r="J25" i="4"/>
  <c r="B12" i="36" s="1"/>
  <c r="K27" i="4"/>
  <c r="C13" i="36" s="1"/>
  <c r="G13" i="36" s="1"/>
  <c r="K25" i="4"/>
  <c r="C12" i="36" s="1"/>
  <c r="K20" i="4"/>
  <c r="C10" i="36" s="1"/>
  <c r="G10" i="36" s="1"/>
  <c r="J20" i="4"/>
  <c r="K14" i="4"/>
  <c r="C8" i="36" s="1"/>
  <c r="G8" i="36" s="1"/>
  <c r="K12" i="4"/>
  <c r="C7" i="36" s="1"/>
  <c r="G7" i="36" s="1"/>
  <c r="K10" i="4"/>
  <c r="C6" i="36" s="1"/>
  <c r="G6" i="36" s="1"/>
  <c r="K8" i="4"/>
  <c r="C5" i="36" s="1"/>
  <c r="G5" i="36" s="1"/>
  <c r="J14" i="4"/>
  <c r="B8" i="36" s="1"/>
  <c r="F8" i="36" s="1"/>
  <c r="J12" i="4"/>
  <c r="B7" i="36" s="1"/>
  <c r="F7" i="36" s="1"/>
  <c r="J10" i="4"/>
  <c r="B6" i="36" s="1"/>
  <c r="F6" i="36" s="1"/>
  <c r="J8" i="4"/>
  <c r="B5" i="36" s="1"/>
  <c r="F5" i="36" s="1"/>
  <c r="K5" i="4"/>
  <c r="C4" i="36" s="1"/>
  <c r="G4" i="36" s="1"/>
  <c r="J5" i="4"/>
  <c r="B4" i="36" s="1"/>
  <c r="F4" i="36" s="1"/>
  <c r="F13" i="35"/>
  <c r="C8" i="4"/>
  <c r="C5" i="7" s="1"/>
  <c r="G5" i="7" s="1"/>
  <c r="B8" i="4"/>
  <c r="B5" i="7" s="1"/>
  <c r="F5" i="7" s="1"/>
  <c r="C31" i="4"/>
  <c r="B31" i="4"/>
  <c r="B15" i="7" s="1"/>
  <c r="F15" i="7" s="1"/>
  <c r="E31" i="4"/>
  <c r="D31" i="4"/>
  <c r="E14" i="4"/>
  <c r="E12" i="4"/>
  <c r="E10" i="4"/>
  <c r="E8" i="4"/>
  <c r="E5" i="4"/>
  <c r="E27" i="4"/>
  <c r="E25" i="4"/>
  <c r="C11" i="34"/>
  <c r="E20" i="4"/>
  <c r="E41" i="4"/>
  <c r="E34" i="4"/>
  <c r="E55" i="4"/>
  <c r="E50" i="4"/>
  <c r="E46" i="4"/>
  <c r="D55" i="4"/>
  <c r="D50" i="4"/>
  <c r="D46" i="4"/>
  <c r="D41" i="4"/>
  <c r="D34" i="4"/>
  <c r="D27" i="4"/>
  <c r="D25" i="4"/>
  <c r="B11" i="34"/>
  <c r="D20" i="4"/>
  <c r="D14" i="4"/>
  <c r="D12" i="4"/>
  <c r="D10" i="4"/>
  <c r="D8" i="4"/>
  <c r="D5" i="4"/>
  <c r="C50" i="4"/>
  <c r="C21" i="7" s="1"/>
  <c r="G21" i="7" s="1"/>
  <c r="C46" i="4"/>
  <c r="C20" i="7" s="1"/>
  <c r="G20" i="7" s="1"/>
  <c r="C41" i="4"/>
  <c r="C18" i="7" s="1"/>
  <c r="G18" i="7" s="1"/>
  <c r="C34" i="4"/>
  <c r="C16" i="7" s="1"/>
  <c r="G16" i="7" s="1"/>
  <c r="C27" i="4"/>
  <c r="C13" i="7" s="1"/>
  <c r="G13" i="7" s="1"/>
  <c r="C25" i="4"/>
  <c r="C12" i="7" s="1"/>
  <c r="C20" i="4"/>
  <c r="C10" i="7" s="1"/>
  <c r="G10" i="7" s="1"/>
  <c r="B50" i="4"/>
  <c r="B21" i="7" s="1"/>
  <c r="F21" i="7" s="1"/>
  <c r="B46" i="4"/>
  <c r="B20" i="7" s="1"/>
  <c r="F20" i="7" s="1"/>
  <c r="B41" i="4"/>
  <c r="B18" i="7" s="1"/>
  <c r="F18" i="7" s="1"/>
  <c r="B34" i="4"/>
  <c r="B16" i="7" s="1"/>
  <c r="F16" i="7" s="1"/>
  <c r="B27" i="4"/>
  <c r="B13" i="7" s="1"/>
  <c r="F13" i="7" s="1"/>
  <c r="B25" i="4"/>
  <c r="B12" i="7" s="1"/>
  <c r="B20" i="4"/>
  <c r="B10" i="7" s="1"/>
  <c r="F10" i="7" s="1"/>
  <c r="C14" i="4"/>
  <c r="C8" i="7" s="1"/>
  <c r="G8" i="7" s="1"/>
  <c r="C12" i="4"/>
  <c r="C7" i="7" s="1"/>
  <c r="G7" i="7" s="1"/>
  <c r="C5" i="4"/>
  <c r="C4" i="7" s="1"/>
  <c r="B14" i="4"/>
  <c r="B8" i="7" s="1"/>
  <c r="F8" i="7" s="1"/>
  <c r="B12" i="4"/>
  <c r="B7" i="7" s="1"/>
  <c r="F7" i="7" s="1"/>
  <c r="B5" i="4"/>
  <c r="B4" i="7" s="1"/>
  <c r="F4" i="7" s="1"/>
  <c r="Y55" i="4"/>
  <c r="Y50" i="4"/>
  <c r="Y46" i="4"/>
  <c r="Y41" i="4"/>
  <c r="Y38" i="4"/>
  <c r="Y34" i="4"/>
  <c r="Y31" i="4"/>
  <c r="Y27" i="4"/>
  <c r="Y25" i="4"/>
  <c r="Y20" i="4"/>
  <c r="X55" i="4"/>
  <c r="X50" i="4"/>
  <c r="X46" i="4"/>
  <c r="X41" i="4"/>
  <c r="X38" i="4"/>
  <c r="X34" i="4"/>
  <c r="X31" i="4"/>
  <c r="X27" i="4"/>
  <c r="X25" i="4"/>
  <c r="X20" i="4"/>
  <c r="Y8" i="4"/>
  <c r="Y5" i="4"/>
  <c r="X8" i="4"/>
  <c r="X5" i="4"/>
  <c r="V5" i="4"/>
  <c r="B4" i="45" s="1"/>
  <c r="F4" i="45" s="1"/>
  <c r="W55" i="4"/>
  <c r="C22" i="45" s="1"/>
  <c r="G22" i="45" s="1"/>
  <c r="W50" i="4"/>
  <c r="W46" i="4"/>
  <c r="C20" i="45" s="1"/>
  <c r="G20" i="45" s="1"/>
  <c r="W41" i="4"/>
  <c r="C18" i="45" s="1"/>
  <c r="G18" i="45" s="1"/>
  <c r="W38" i="4"/>
  <c r="C17" i="45" s="1"/>
  <c r="G17" i="45" s="1"/>
  <c r="W34" i="4"/>
  <c r="C16" i="45" s="1"/>
  <c r="G16" i="45" s="1"/>
  <c r="W31" i="4"/>
  <c r="C15" i="45" s="1"/>
  <c r="G15" i="45" s="1"/>
  <c r="W27" i="4"/>
  <c r="C13" i="45" s="1"/>
  <c r="G13" i="45" s="1"/>
  <c r="W20" i="4"/>
  <c r="C10" i="45" s="1"/>
  <c r="G10" i="45" s="1"/>
  <c r="V55" i="4"/>
  <c r="B22" i="45" s="1"/>
  <c r="F22" i="45" s="1"/>
  <c r="V50" i="4"/>
  <c r="V46" i="4"/>
  <c r="B20" i="45" s="1"/>
  <c r="F20" i="45" s="1"/>
  <c r="V41" i="4"/>
  <c r="B18" i="45" s="1"/>
  <c r="F18" i="45" s="1"/>
  <c r="V38" i="4"/>
  <c r="B17" i="45" s="1"/>
  <c r="F17" i="45" s="1"/>
  <c r="V34" i="4"/>
  <c r="B16" i="45" s="1"/>
  <c r="F16" i="45" s="1"/>
  <c r="V31" i="4"/>
  <c r="B15" i="45" s="1"/>
  <c r="F15" i="45" s="1"/>
  <c r="V27" i="4"/>
  <c r="B13" i="45" s="1"/>
  <c r="F13" i="45" s="1"/>
  <c r="B11" i="45"/>
  <c r="F11" i="45" s="1"/>
  <c r="V20" i="4"/>
  <c r="W14" i="4"/>
  <c r="C8" i="45" s="1"/>
  <c r="G8" i="45" s="1"/>
  <c r="W12" i="4"/>
  <c r="C7" i="45" s="1"/>
  <c r="G7" i="45" s="1"/>
  <c r="W10" i="4"/>
  <c r="C6" i="45" s="1"/>
  <c r="G6" i="45" s="1"/>
  <c r="V14" i="4"/>
  <c r="B8" i="45" s="1"/>
  <c r="F8" i="45" s="1"/>
  <c r="V12" i="4"/>
  <c r="B7" i="45" s="1"/>
  <c r="F7" i="45" s="1"/>
  <c r="V10" i="4"/>
  <c r="B6" i="45" s="1"/>
  <c r="F6" i="45" s="1"/>
  <c r="W8" i="4"/>
  <c r="C5" i="45" s="1"/>
  <c r="G5" i="45" s="1"/>
  <c r="V8" i="4"/>
  <c r="B5" i="45" s="1"/>
  <c r="W5" i="4"/>
  <c r="C4" i="45" s="1"/>
  <c r="G4" i="45" s="1"/>
  <c r="U38" i="4"/>
  <c r="C17" i="42" s="1"/>
  <c r="G17" i="42" s="1"/>
  <c r="U34" i="4"/>
  <c r="C16" i="42" s="1"/>
  <c r="G16" i="42" s="1"/>
  <c r="U31" i="4"/>
  <c r="C15" i="42" s="1"/>
  <c r="G15" i="42" s="1"/>
  <c r="T38" i="4"/>
  <c r="B17" i="42" s="1"/>
  <c r="F17" i="42" s="1"/>
  <c r="T34" i="4"/>
  <c r="B16" i="42" s="1"/>
  <c r="F16" i="42" s="1"/>
  <c r="T31" i="4"/>
  <c r="B15" i="42" s="1"/>
  <c r="F15" i="42" s="1"/>
  <c r="T41" i="4"/>
  <c r="B18" i="42" s="1"/>
  <c r="F18" i="42" s="1"/>
  <c r="U55" i="4"/>
  <c r="C22" i="42" s="1"/>
  <c r="G22" i="42" s="1"/>
  <c r="U50" i="4"/>
  <c r="C21" i="42" s="1"/>
  <c r="G21" i="42" s="1"/>
  <c r="U46" i="4"/>
  <c r="C20" i="42" s="1"/>
  <c r="T55" i="4"/>
  <c r="B22" i="42" s="1"/>
  <c r="F22" i="42" s="1"/>
  <c r="T50" i="4"/>
  <c r="B21" i="42" s="1"/>
  <c r="F21" i="42" s="1"/>
  <c r="T46" i="4"/>
  <c r="U41" i="4"/>
  <c r="C18" i="42" s="1"/>
  <c r="G18" i="42" s="1"/>
  <c r="U27" i="4"/>
  <c r="C13" i="42" s="1"/>
  <c r="G13" i="42" s="1"/>
  <c r="U25" i="4"/>
  <c r="C12" i="42" s="1"/>
  <c r="C11" i="42"/>
  <c r="G11" i="42" s="1"/>
  <c r="U20" i="4"/>
  <c r="C10" i="42" s="1"/>
  <c r="T27" i="4"/>
  <c r="B13" i="42" s="1"/>
  <c r="F13" i="42" s="1"/>
  <c r="T25" i="4"/>
  <c r="B12" i="42" s="1"/>
  <c r="B11" i="42"/>
  <c r="F11" i="42" s="1"/>
  <c r="T20" i="4"/>
  <c r="B10" i="42" s="1"/>
  <c r="F10" i="42" s="1"/>
  <c r="U14" i="4"/>
  <c r="C8" i="42" s="1"/>
  <c r="G8" i="42" s="1"/>
  <c r="U12" i="4"/>
  <c r="C7" i="42" s="1"/>
  <c r="G7" i="42" s="1"/>
  <c r="U10" i="4"/>
  <c r="C6" i="42" s="1"/>
  <c r="G6" i="42" s="1"/>
  <c r="U8" i="4"/>
  <c r="C5" i="42" s="1"/>
  <c r="G5" i="42" s="1"/>
  <c r="U5" i="4"/>
  <c r="C4" i="42" s="1"/>
  <c r="T14" i="4"/>
  <c r="B8" i="42" s="1"/>
  <c r="F8" i="42" s="1"/>
  <c r="T12" i="4"/>
  <c r="B7" i="42" s="1"/>
  <c r="F7" i="42" s="1"/>
  <c r="T10" i="4"/>
  <c r="B6" i="42" s="1"/>
  <c r="F6" i="42" s="1"/>
  <c r="T8" i="4"/>
  <c r="B5" i="42" s="1"/>
  <c r="F5" i="42" s="1"/>
  <c r="T5" i="4"/>
  <c r="B4" i="42" s="1"/>
  <c r="F4" i="42" s="1"/>
  <c r="G11" i="41"/>
  <c r="F11" i="41"/>
  <c r="G22" i="35"/>
  <c r="G16" i="35"/>
  <c r="F16" i="35"/>
  <c r="S55" i="4"/>
  <c r="S50" i="4"/>
  <c r="S46" i="4"/>
  <c r="S41" i="4"/>
  <c r="S38" i="4"/>
  <c r="S34" i="4"/>
  <c r="S31" i="4"/>
  <c r="S27" i="4"/>
  <c r="S20" i="4"/>
  <c r="C10" i="41" s="1"/>
  <c r="S14" i="4"/>
  <c r="S12" i="4"/>
  <c r="S10" i="4"/>
  <c r="R55" i="4"/>
  <c r="R50" i="4"/>
  <c r="R46" i="4"/>
  <c r="B20" i="41" s="1"/>
  <c r="R41" i="4"/>
  <c r="R38" i="4"/>
  <c r="R34" i="4"/>
  <c r="B16" i="41" s="1"/>
  <c r="R31" i="4"/>
  <c r="R27" i="4"/>
  <c r="R20" i="4"/>
  <c r="B10" i="41" s="1"/>
  <c r="R14" i="4"/>
  <c r="B8" i="41" s="1"/>
  <c r="R12" i="4"/>
  <c r="R10" i="4"/>
  <c r="B6" i="41" s="1"/>
  <c r="R8" i="4"/>
  <c r="S8" i="4"/>
  <c r="S5" i="4"/>
  <c r="C4" i="41" s="1"/>
  <c r="R5" i="4"/>
  <c r="I31" i="4"/>
  <c r="C15" i="37" s="1"/>
  <c r="G15" i="37" s="1"/>
  <c r="H31" i="4"/>
  <c r="B15" i="37" s="1"/>
  <c r="H27" i="4"/>
  <c r="B13" i="37" s="1"/>
  <c r="F13" i="37" s="1"/>
  <c r="I27" i="4"/>
  <c r="C13" i="37" s="1"/>
  <c r="G13" i="37" s="1"/>
  <c r="C11" i="37"/>
  <c r="G11" i="37" s="1"/>
  <c r="I20" i="4"/>
  <c r="C10" i="37" s="1"/>
  <c r="I41" i="4"/>
  <c r="C18" i="37" s="1"/>
  <c r="G18" i="37" s="1"/>
  <c r="I38" i="4"/>
  <c r="C17" i="37" s="1"/>
  <c r="G17" i="37" s="1"/>
  <c r="I34" i="4"/>
  <c r="C16" i="37" s="1"/>
  <c r="I55" i="4"/>
  <c r="C22" i="37" s="1"/>
  <c r="G22" i="37" s="1"/>
  <c r="I50" i="4"/>
  <c r="C21" i="37" s="1"/>
  <c r="G21" i="37" s="1"/>
  <c r="I46" i="4"/>
  <c r="C20" i="37" s="1"/>
  <c r="H55" i="4"/>
  <c r="B22" i="37" s="1"/>
  <c r="H50" i="4"/>
  <c r="B21" i="37" s="1"/>
  <c r="F21" i="37" s="1"/>
  <c r="H46" i="4"/>
  <c r="H41" i="4"/>
  <c r="B18" i="37" s="1"/>
  <c r="F18" i="37" s="1"/>
  <c r="H38" i="4"/>
  <c r="B17" i="37" s="1"/>
  <c r="F17" i="37" s="1"/>
  <c r="H34" i="4"/>
  <c r="B16" i="37" s="1"/>
  <c r="F16" i="37" s="1"/>
  <c r="H20" i="4"/>
  <c r="B10" i="37" s="1"/>
  <c r="B11" i="37"/>
  <c r="F11" i="37" s="1"/>
  <c r="I14" i="4"/>
  <c r="C8" i="37" s="1"/>
  <c r="G8" i="37" s="1"/>
  <c r="I12" i="4"/>
  <c r="C7" i="37" s="1"/>
  <c r="G7" i="37" s="1"/>
  <c r="I10" i="4"/>
  <c r="C6" i="37" s="1"/>
  <c r="I8" i="4"/>
  <c r="C5" i="37" s="1"/>
  <c r="G5" i="37" s="1"/>
  <c r="I5" i="4"/>
  <c r="C4" i="37" s="1"/>
  <c r="G4" i="37" s="1"/>
  <c r="H5" i="4"/>
  <c r="B4" i="37" s="1"/>
  <c r="H14" i="4"/>
  <c r="B8" i="37" s="1"/>
  <c r="F8" i="37" s="1"/>
  <c r="H12" i="4"/>
  <c r="B7" i="37" s="1"/>
  <c r="F7" i="37" s="1"/>
  <c r="H10" i="4"/>
  <c r="B6" i="37" s="1"/>
  <c r="F6" i="37" s="1"/>
  <c r="H8" i="4"/>
  <c r="B5" i="37" s="1"/>
  <c r="F5" i="37" s="1"/>
  <c r="F21" i="35"/>
  <c r="G18" i="35"/>
  <c r="G8" i="35"/>
  <c r="G7" i="35"/>
  <c r="G21" i="35"/>
  <c r="F18" i="35"/>
  <c r="G13" i="35"/>
  <c r="F8" i="35"/>
  <c r="F7" i="35"/>
  <c r="G6" i="35"/>
  <c r="F6" i="35"/>
  <c r="F5" i="35"/>
  <c r="G5" i="35"/>
  <c r="B11" i="46"/>
  <c r="F11" i="46" s="1"/>
  <c r="C11" i="46"/>
  <c r="G11" i="46" s="1"/>
  <c r="B8" i="34" l="1"/>
  <c r="F8" i="34" s="1"/>
  <c r="C13" i="34"/>
  <c r="G13" i="34" s="1"/>
  <c r="B7" i="34"/>
  <c r="F7" i="34" s="1"/>
  <c r="B16" i="34"/>
  <c r="F16" i="34" s="1"/>
  <c r="C21" i="34"/>
  <c r="G21" i="34" s="1"/>
  <c r="C12" i="34"/>
  <c r="C8" i="34"/>
  <c r="G8" i="34" s="1"/>
  <c r="B20" i="34"/>
  <c r="F20" i="34" s="1"/>
  <c r="C16" i="34"/>
  <c r="G16" i="34" s="1"/>
  <c r="C4" i="34"/>
  <c r="G4" i="34" s="1"/>
  <c r="C15" i="34"/>
  <c r="G15" i="34" s="1"/>
  <c r="B21" i="34"/>
  <c r="F21" i="34" s="1"/>
  <c r="C18" i="34"/>
  <c r="G18" i="34" s="1"/>
  <c r="C5" i="34"/>
  <c r="G5" i="34" s="1"/>
  <c r="B17" i="34"/>
  <c r="F17" i="34" s="1"/>
  <c r="C22" i="34"/>
  <c r="G22" i="34" s="1"/>
  <c r="G4" i="7"/>
  <c r="B5" i="34"/>
  <c r="F5" i="34" s="1"/>
  <c r="B12" i="34"/>
  <c r="B22" i="34"/>
  <c r="F22" i="34" s="1"/>
  <c r="C10" i="34"/>
  <c r="G10" i="34" s="1"/>
  <c r="C6" i="34"/>
  <c r="G6" i="34" s="1"/>
  <c r="C17" i="34"/>
  <c r="G17" i="34" s="1"/>
  <c r="B18" i="34"/>
  <c r="F18" i="34" s="1"/>
  <c r="B6" i="34"/>
  <c r="F6" i="34" s="1"/>
  <c r="B13" i="34"/>
  <c r="F13" i="34" s="1"/>
  <c r="C7" i="34"/>
  <c r="G7" i="34" s="1"/>
  <c r="F4" i="35"/>
  <c r="C24" i="35"/>
  <c r="G24" i="35" s="1"/>
  <c r="F61" i="4"/>
  <c r="C20" i="41"/>
  <c r="B18" i="41"/>
  <c r="F18" i="41" s="1"/>
  <c r="C18" i="41"/>
  <c r="G18" i="41" s="1"/>
  <c r="C5" i="41"/>
  <c r="B21" i="41"/>
  <c r="F21" i="41" s="1"/>
  <c r="C21" i="41"/>
  <c r="G21" i="41" s="1"/>
  <c r="C6" i="41"/>
  <c r="G6" i="41" s="1"/>
  <c r="C16" i="41"/>
  <c r="G16" i="41" s="1"/>
  <c r="B4" i="41"/>
  <c r="F4" i="41" s="1"/>
  <c r="C8" i="41"/>
  <c r="G8" i="41" s="1"/>
  <c r="B13" i="41"/>
  <c r="B14" i="41" s="1"/>
  <c r="F14" i="41" s="1"/>
  <c r="C13" i="41"/>
  <c r="C14" i="41" s="1"/>
  <c r="G14" i="41" s="1"/>
  <c r="B5" i="41"/>
  <c r="F5" i="41" s="1"/>
  <c r="B15" i="41"/>
  <c r="F15" i="41" s="1"/>
  <c r="B22" i="41"/>
  <c r="F22" i="41" s="1"/>
  <c r="C15" i="41"/>
  <c r="G15" i="41" s="1"/>
  <c r="C22" i="41"/>
  <c r="G22" i="41" s="1"/>
  <c r="B7" i="41"/>
  <c r="F7" i="41" s="1"/>
  <c r="B17" i="41"/>
  <c r="F17" i="41" s="1"/>
  <c r="C7" i="41"/>
  <c r="G7" i="41" s="1"/>
  <c r="C17" i="41"/>
  <c r="G17" i="41" s="1"/>
  <c r="G61" i="4"/>
  <c r="C6" i="49"/>
  <c r="G6" i="49" s="1"/>
  <c r="C10" i="49"/>
  <c r="C16" i="49"/>
  <c r="G16" i="49" s="1"/>
  <c r="C20" i="49"/>
  <c r="B7" i="49"/>
  <c r="F7" i="49" s="1"/>
  <c r="B13" i="49"/>
  <c r="F13" i="49" s="1"/>
  <c r="B17" i="49"/>
  <c r="F17" i="49" s="1"/>
  <c r="B21" i="49"/>
  <c r="F21" i="49" s="1"/>
  <c r="C4" i="49"/>
  <c r="C7" i="49"/>
  <c r="G7" i="49" s="1"/>
  <c r="C13" i="49"/>
  <c r="G13" i="49" s="1"/>
  <c r="C17" i="49"/>
  <c r="G17" i="49" s="1"/>
  <c r="C21" i="49"/>
  <c r="G21" i="49" s="1"/>
  <c r="B5" i="49"/>
  <c r="F5" i="49" s="1"/>
  <c r="B8" i="49"/>
  <c r="F8" i="49" s="1"/>
  <c r="F15" i="49"/>
  <c r="B18" i="49"/>
  <c r="F18" i="49" s="1"/>
  <c r="B22" i="49"/>
  <c r="F22" i="49" s="1"/>
  <c r="C5" i="49"/>
  <c r="G5" i="49" s="1"/>
  <c r="C8" i="49"/>
  <c r="G8" i="49" s="1"/>
  <c r="C15" i="49"/>
  <c r="C18" i="49"/>
  <c r="G18" i="49" s="1"/>
  <c r="C22" i="49"/>
  <c r="G22" i="49" s="1"/>
  <c r="B12" i="49"/>
  <c r="B10" i="49"/>
  <c r="B16" i="49"/>
  <c r="F16" i="49" s="1"/>
  <c r="B20" i="49"/>
  <c r="C12" i="49"/>
  <c r="B24" i="35"/>
  <c r="F24" i="35" s="1"/>
  <c r="C9" i="39"/>
  <c r="G9" i="39" s="1"/>
  <c r="F10" i="35"/>
  <c r="F20" i="35"/>
  <c r="G23" i="35"/>
  <c r="G4" i="35"/>
  <c r="F15" i="35"/>
  <c r="F23" i="35"/>
  <c r="G10" i="35"/>
  <c r="G15" i="35"/>
  <c r="G20" i="35"/>
  <c r="C22" i="46"/>
  <c r="G22" i="46" s="1"/>
  <c r="B17" i="46"/>
  <c r="F17" i="46" s="1"/>
  <c r="O29" i="4"/>
  <c r="B9" i="39"/>
  <c r="F9" i="39" s="1"/>
  <c r="Q18" i="4"/>
  <c r="S29" i="4"/>
  <c r="C5" i="46"/>
  <c r="G5" i="46" s="1"/>
  <c r="C14" i="38"/>
  <c r="G14" i="38" s="1"/>
  <c r="B4" i="46"/>
  <c r="F4" i="46" s="1"/>
  <c r="C8" i="46"/>
  <c r="G8" i="46" s="1"/>
  <c r="B15" i="46"/>
  <c r="F15" i="46" s="1"/>
  <c r="B59" i="4"/>
  <c r="Q44" i="4"/>
  <c r="X18" i="4"/>
  <c r="C6" i="46"/>
  <c r="G6" i="46" s="1"/>
  <c r="B12" i="46"/>
  <c r="B16" i="46"/>
  <c r="F16" i="46" s="1"/>
  <c r="P18" i="4"/>
  <c r="N29" i="4"/>
  <c r="B22" i="46"/>
  <c r="F22" i="46" s="1"/>
  <c r="C7" i="46"/>
  <c r="G7" i="46" s="1"/>
  <c r="B6" i="46"/>
  <c r="F6" i="46" s="1"/>
  <c r="U18" i="4"/>
  <c r="C23" i="36"/>
  <c r="G23" i="36" s="1"/>
  <c r="B20" i="46"/>
  <c r="F20" i="46" s="1"/>
  <c r="T29" i="4"/>
  <c r="K44" i="4"/>
  <c r="N18" i="4"/>
  <c r="V59" i="4"/>
  <c r="G4" i="41"/>
  <c r="S18" i="4"/>
  <c r="B20" i="42"/>
  <c r="F20" i="42" s="1"/>
  <c r="T59" i="4"/>
  <c r="B10" i="34"/>
  <c r="B14" i="34" s="1"/>
  <c r="F14" i="34" s="1"/>
  <c r="D29" i="4"/>
  <c r="C20" i="34"/>
  <c r="G20" i="34" s="1"/>
  <c r="E59" i="4"/>
  <c r="F20" i="38"/>
  <c r="B23" i="38"/>
  <c r="F23" i="38" s="1"/>
  <c r="G10" i="39"/>
  <c r="C14" i="39"/>
  <c r="G14" i="39" s="1"/>
  <c r="B15" i="39"/>
  <c r="F15" i="39" s="1"/>
  <c r="N44" i="4"/>
  <c r="F20" i="39"/>
  <c r="B23" i="39"/>
  <c r="F23" i="39" s="1"/>
  <c r="P44" i="4"/>
  <c r="G4" i="39"/>
  <c r="T18" i="4"/>
  <c r="B21" i="45"/>
  <c r="F21" i="45" s="1"/>
  <c r="M29" i="4"/>
  <c r="P29" i="4"/>
  <c r="B10" i="45"/>
  <c r="V29" i="4"/>
  <c r="B5" i="46"/>
  <c r="F5" i="46" s="1"/>
  <c r="C4" i="46"/>
  <c r="G4" i="46" s="1"/>
  <c r="X29" i="4"/>
  <c r="B10" i="46"/>
  <c r="F10" i="46" s="1"/>
  <c r="B13" i="46"/>
  <c r="F13" i="46" s="1"/>
  <c r="X44" i="4"/>
  <c r="C16" i="46"/>
  <c r="G16" i="46" s="1"/>
  <c r="Y59" i="4"/>
  <c r="C21" i="46"/>
  <c r="G21" i="46" s="1"/>
  <c r="B17" i="36"/>
  <c r="F17" i="36" s="1"/>
  <c r="J44" i="4"/>
  <c r="B9" i="38"/>
  <c r="F9" i="38" s="1"/>
  <c r="B14" i="38"/>
  <c r="F14" i="38" s="1"/>
  <c r="F10" i="38"/>
  <c r="B12" i="39"/>
  <c r="B14" i="39" s="1"/>
  <c r="F14" i="39" s="1"/>
  <c r="C15" i="39"/>
  <c r="O44" i="4"/>
  <c r="B11" i="7"/>
  <c r="B29" i="4"/>
  <c r="W18" i="4"/>
  <c r="B4" i="34"/>
  <c r="F4" i="34" s="1"/>
  <c r="D18" i="4"/>
  <c r="D59" i="4"/>
  <c r="B15" i="34"/>
  <c r="F15" i="34" s="1"/>
  <c r="D44" i="4"/>
  <c r="E44" i="4"/>
  <c r="B19" i="7"/>
  <c r="F19" i="7" s="1"/>
  <c r="B23" i="7"/>
  <c r="F23" i="7" s="1"/>
  <c r="B9" i="7"/>
  <c r="F9" i="7" s="1"/>
  <c r="C14" i="7"/>
  <c r="G14" i="7" s="1"/>
  <c r="C29" i="4"/>
  <c r="G10" i="42"/>
  <c r="C14" i="42"/>
  <c r="G14" i="42" s="1"/>
  <c r="G20" i="42"/>
  <c r="C23" i="42"/>
  <c r="G23" i="42" s="1"/>
  <c r="F5" i="45"/>
  <c r="B9" i="45"/>
  <c r="F9" i="45" s="1"/>
  <c r="C9" i="42"/>
  <c r="G9" i="42" s="1"/>
  <c r="B20" i="37"/>
  <c r="F20" i="37" s="1"/>
  <c r="H59" i="4"/>
  <c r="R18" i="4"/>
  <c r="B18" i="46"/>
  <c r="F18" i="46" s="1"/>
  <c r="C17" i="46"/>
  <c r="G17" i="46" s="1"/>
  <c r="C12" i="46"/>
  <c r="B19" i="38"/>
  <c r="F19" i="38" s="1"/>
  <c r="C23" i="38"/>
  <c r="G23" i="38" s="1"/>
  <c r="C9" i="38"/>
  <c r="G9" i="38" s="1"/>
  <c r="B9" i="42"/>
  <c r="F9" i="42" s="1"/>
  <c r="B19" i="45"/>
  <c r="F19" i="45" s="1"/>
  <c r="C20" i="46"/>
  <c r="G20" i="46" s="1"/>
  <c r="B21" i="46"/>
  <c r="F21" i="46" s="1"/>
  <c r="C9" i="45"/>
  <c r="G9" i="45" s="1"/>
  <c r="C19" i="36"/>
  <c r="G19" i="36" s="1"/>
  <c r="C14" i="36"/>
  <c r="G14" i="36" s="1"/>
  <c r="B19" i="42"/>
  <c r="F19" i="42" s="1"/>
  <c r="P59" i="4"/>
  <c r="L59" i="4"/>
  <c r="C9" i="7"/>
  <c r="G9" i="7" s="1"/>
  <c r="W44" i="4"/>
  <c r="V44" i="4"/>
  <c r="G4" i="42"/>
  <c r="C10" i="46"/>
  <c r="G10" i="46" s="1"/>
  <c r="R44" i="4"/>
  <c r="S44" i="4"/>
  <c r="F6" i="41"/>
  <c r="K59" i="4"/>
  <c r="K29" i="4"/>
  <c r="J59" i="4"/>
  <c r="M59" i="4"/>
  <c r="E18" i="4"/>
  <c r="N59" i="4"/>
  <c r="O18" i="4"/>
  <c r="W29" i="4"/>
  <c r="K18" i="4"/>
  <c r="U44" i="4"/>
  <c r="C14" i="45"/>
  <c r="G14" i="45" s="1"/>
  <c r="C13" i="46"/>
  <c r="G13" i="46" s="1"/>
  <c r="B9" i="36"/>
  <c r="F9" i="36" s="1"/>
  <c r="H44" i="4"/>
  <c r="C14" i="37"/>
  <c r="G14" i="37" s="1"/>
  <c r="I18" i="4"/>
  <c r="C19" i="37"/>
  <c r="G16" i="37"/>
  <c r="F4" i="37"/>
  <c r="B9" i="37"/>
  <c r="G6" i="37"/>
  <c r="C9" i="37"/>
  <c r="F10" i="37"/>
  <c r="B14" i="37"/>
  <c r="F14" i="37" s="1"/>
  <c r="F22" i="37"/>
  <c r="B19" i="37"/>
  <c r="F15" i="37"/>
  <c r="F10" i="41"/>
  <c r="G20" i="37"/>
  <c r="C23" i="37"/>
  <c r="G23" i="37" s="1"/>
  <c r="F8" i="41"/>
  <c r="F16" i="41"/>
  <c r="F20" i="41"/>
  <c r="G10" i="41"/>
  <c r="B7" i="46"/>
  <c r="C15" i="7"/>
  <c r="G15" i="7" s="1"/>
  <c r="C44" i="4"/>
  <c r="V18" i="4"/>
  <c r="I59" i="4"/>
  <c r="H29" i="4"/>
  <c r="G10" i="37"/>
  <c r="C19" i="45"/>
  <c r="G19" i="45" s="1"/>
  <c r="B8" i="46"/>
  <c r="F8" i="46" s="1"/>
  <c r="Y44" i="4"/>
  <c r="C23" i="7"/>
  <c r="G23" i="7" s="1"/>
  <c r="C9" i="36"/>
  <c r="C19" i="42"/>
  <c r="G19" i="42" s="1"/>
  <c r="B14" i="42"/>
  <c r="C23" i="39"/>
  <c r="G23" i="39" s="1"/>
  <c r="J18" i="4"/>
  <c r="B23" i="36"/>
  <c r="F23" i="36" s="1"/>
  <c r="I44" i="4"/>
  <c r="Y18" i="4"/>
  <c r="R59" i="4"/>
  <c r="C15" i="46"/>
  <c r="I29" i="4"/>
  <c r="Y29" i="4"/>
  <c r="X59" i="4"/>
  <c r="U29" i="4"/>
  <c r="S59" i="4"/>
  <c r="L44" i="4"/>
  <c r="T44" i="4"/>
  <c r="U59" i="4"/>
  <c r="R29" i="4"/>
  <c r="M18" i="4"/>
  <c r="L18" i="4"/>
  <c r="L29" i="4"/>
  <c r="B18" i="4"/>
  <c r="B44" i="4"/>
  <c r="H18" i="4"/>
  <c r="E29" i="4"/>
  <c r="O59" i="4"/>
  <c r="Q29" i="4"/>
  <c r="Q59" i="4"/>
  <c r="C59" i="4"/>
  <c r="C18" i="4"/>
  <c r="C21" i="45"/>
  <c r="G21" i="45" s="1"/>
  <c r="W59" i="4"/>
  <c r="C18" i="46"/>
  <c r="G18" i="46" s="1"/>
  <c r="B10" i="36"/>
  <c r="J29" i="4"/>
  <c r="C15" i="38"/>
  <c r="M44" i="4"/>
  <c r="C14" i="34" l="1"/>
  <c r="G14" i="34" s="1"/>
  <c r="B23" i="34"/>
  <c r="F23" i="34" s="1"/>
  <c r="B14" i="7"/>
  <c r="F14" i="7" s="1"/>
  <c r="C19" i="34"/>
  <c r="G19" i="34" s="1"/>
  <c r="C9" i="34"/>
  <c r="G9" i="34" s="1"/>
  <c r="G13" i="41"/>
  <c r="C9" i="41"/>
  <c r="G9" i="41" s="1"/>
  <c r="F13" i="41"/>
  <c r="C23" i="41"/>
  <c r="G23" i="41" s="1"/>
  <c r="B19" i="41"/>
  <c r="F19" i="41" s="1"/>
  <c r="G5" i="41"/>
  <c r="G20" i="41"/>
  <c r="B23" i="41"/>
  <c r="F23" i="41" s="1"/>
  <c r="B9" i="41"/>
  <c r="C19" i="41"/>
  <c r="G19" i="41" s="1"/>
  <c r="B19" i="49"/>
  <c r="F19" i="49" s="1"/>
  <c r="F10" i="49"/>
  <c r="B14" i="49"/>
  <c r="F14" i="49" s="1"/>
  <c r="F4" i="49"/>
  <c r="B9" i="49"/>
  <c r="C14" i="49"/>
  <c r="G14" i="49" s="1"/>
  <c r="G10" i="49"/>
  <c r="F20" i="49"/>
  <c r="B23" i="49"/>
  <c r="F23" i="49" s="1"/>
  <c r="G15" i="49"/>
  <c r="C19" i="49"/>
  <c r="G19" i="49" s="1"/>
  <c r="G4" i="49"/>
  <c r="C9" i="49"/>
  <c r="G20" i="49"/>
  <c r="C23" i="49"/>
  <c r="G23" i="49" s="1"/>
  <c r="B14" i="46"/>
  <c r="F14" i="46" s="1"/>
  <c r="P61" i="4"/>
  <c r="B23" i="45"/>
  <c r="F23" i="45" s="1"/>
  <c r="B19" i="34"/>
  <c r="F19" i="34" s="1"/>
  <c r="C9" i="46"/>
  <c r="N61" i="4"/>
  <c r="F10" i="34"/>
  <c r="B9" i="34"/>
  <c r="F9" i="34" s="1"/>
  <c r="V61" i="4"/>
  <c r="D61" i="4"/>
  <c r="B23" i="42"/>
  <c r="F23" i="42" s="1"/>
  <c r="C23" i="34"/>
  <c r="G23" i="34" s="1"/>
  <c r="B19" i="36"/>
  <c r="F19" i="36" s="1"/>
  <c r="B19" i="39"/>
  <c r="F19" i="39" s="1"/>
  <c r="J61" i="4"/>
  <c r="O61" i="4"/>
  <c r="T61" i="4"/>
  <c r="S61" i="4"/>
  <c r="X61" i="4"/>
  <c r="G15" i="39"/>
  <c r="C19" i="39"/>
  <c r="G19" i="39" s="1"/>
  <c r="B14" i="45"/>
  <c r="F14" i="45" s="1"/>
  <c r="F10" i="45"/>
  <c r="B19" i="46"/>
  <c r="F19" i="46" s="1"/>
  <c r="M61" i="4"/>
  <c r="W61" i="4"/>
  <c r="Q61" i="4"/>
  <c r="B61" i="4"/>
  <c r="U61" i="4"/>
  <c r="C23" i="46"/>
  <c r="G23" i="46" s="1"/>
  <c r="B23" i="37"/>
  <c r="F23" i="37" s="1"/>
  <c r="K61" i="4"/>
  <c r="B23" i="46"/>
  <c r="F23" i="46" s="1"/>
  <c r="C14" i="46"/>
  <c r="G14" i="46" s="1"/>
  <c r="B24" i="38"/>
  <c r="F24" i="38" s="1"/>
  <c r="F19" i="37"/>
  <c r="G19" i="37"/>
  <c r="C24" i="37"/>
  <c r="G24" i="37" s="1"/>
  <c r="G15" i="38"/>
  <c r="C19" i="38"/>
  <c r="F10" i="36"/>
  <c r="B14" i="36"/>
  <c r="C61" i="4"/>
  <c r="E61" i="4"/>
  <c r="R61" i="4"/>
  <c r="H61" i="4"/>
  <c r="C23" i="45"/>
  <c r="C24" i="45" s="1"/>
  <c r="G24" i="45" s="1"/>
  <c r="F7" i="46"/>
  <c r="B9" i="46"/>
  <c r="C24" i="42"/>
  <c r="G24" i="42" s="1"/>
  <c r="G9" i="37"/>
  <c r="F9" i="37"/>
  <c r="L61" i="4"/>
  <c r="C19" i="46"/>
  <c r="G19" i="46" s="1"/>
  <c r="G15" i="46"/>
  <c r="F14" i="42"/>
  <c r="C24" i="36"/>
  <c r="G24" i="36" s="1"/>
  <c r="G9" i="36"/>
  <c r="Y61" i="4"/>
  <c r="I61" i="4"/>
  <c r="C19" i="7"/>
  <c r="G19" i="7" s="1"/>
  <c r="B24" i="7" l="1"/>
  <c r="F24" i="7" s="1"/>
  <c r="C24" i="7"/>
  <c r="G24" i="7" s="1"/>
  <c r="G9" i="46"/>
  <c r="C24" i="46"/>
  <c r="G24" i="46" s="1"/>
  <c r="B24" i="46"/>
  <c r="F24" i="46" s="1"/>
  <c r="B24" i="41"/>
  <c r="F24" i="41" s="1"/>
  <c r="B24" i="39"/>
  <c r="F24" i="39" s="1"/>
  <c r="C24" i="41"/>
  <c r="G24" i="41" s="1"/>
  <c r="F9" i="41"/>
  <c r="G9" i="49"/>
  <c r="C24" i="49"/>
  <c r="G24" i="49" s="1"/>
  <c r="F9" i="49"/>
  <c r="B24" i="49"/>
  <c r="F24" i="49" s="1"/>
  <c r="B24" i="42"/>
  <c r="F24" i="42" s="1"/>
  <c r="C24" i="39"/>
  <c r="G24" i="39" s="1"/>
  <c r="B24" i="34"/>
  <c r="F24" i="34" s="1"/>
  <c r="C24" i="34"/>
  <c r="G24" i="34" s="1"/>
  <c r="B24" i="37"/>
  <c r="F24" i="37" s="1"/>
  <c r="B24" i="45"/>
  <c r="F24" i="45" s="1"/>
  <c r="F14" i="36"/>
  <c r="B24" i="36"/>
  <c r="F24" i="36" s="1"/>
  <c r="G19" i="38"/>
  <c r="C24" i="38"/>
  <c r="G24" i="38" s="1"/>
  <c r="F9" i="46"/>
  <c r="G23" i="45"/>
</calcChain>
</file>

<file path=xl/sharedStrings.xml><?xml version="1.0" encoding="utf-8"?>
<sst xmlns="http://schemas.openxmlformats.org/spreadsheetml/2006/main" count="512" uniqueCount="107">
  <si>
    <t>產品類別</t>
  </si>
  <si>
    <t>聚酯棉紗</t>
  </si>
  <si>
    <t>混紡T/R紗</t>
  </si>
  <si>
    <t>混紡T/W紗</t>
  </si>
  <si>
    <t>混紡T/C紗</t>
  </si>
  <si>
    <t>其他聚酯纖維紗</t>
  </si>
  <si>
    <t>亞克力紗</t>
  </si>
  <si>
    <t>A/W紗</t>
  </si>
  <si>
    <t>A/C紗</t>
  </si>
  <si>
    <t>其它亞克力混紡紗</t>
  </si>
  <si>
    <t>嫘縈棉紗</t>
  </si>
  <si>
    <t>嫘縈棉混紡紗</t>
  </si>
  <si>
    <t>尼龍短纖紗</t>
  </si>
  <si>
    <t>人纖製縫紉線</t>
  </si>
  <si>
    <t>零售用人纖短纖紗</t>
  </si>
  <si>
    <t>特殊人纖短纖紗</t>
  </si>
  <si>
    <t>其他人纖短纖紗</t>
  </si>
  <si>
    <t>55094100007</t>
  </si>
  <si>
    <t>55094200006</t>
  </si>
  <si>
    <t>56050010007.56050090000.</t>
  </si>
  <si>
    <t>56060010006.56060020004.56060090009</t>
  </si>
  <si>
    <t>55095900006</t>
    <phoneticPr fontId="2" type="noConversion"/>
  </si>
  <si>
    <t>合   計</t>
  </si>
  <si>
    <t>產品類別&amp;HS code</t>
    <phoneticPr fontId="2" type="noConversion"/>
  </si>
  <si>
    <t>棉紗</t>
    <phoneticPr fontId="2" type="noConversion"/>
  </si>
  <si>
    <t>5205所有項下產品</t>
    <phoneticPr fontId="2" type="noConversion"/>
  </si>
  <si>
    <t>棉混紡紗</t>
    <phoneticPr fontId="2" type="noConversion"/>
  </si>
  <si>
    <t>5206所有項下產品</t>
    <phoneticPr fontId="2" type="noConversion"/>
  </si>
  <si>
    <t>5207所有項下產品</t>
    <phoneticPr fontId="2" type="noConversion"/>
  </si>
  <si>
    <t>A/W紗/                             55096100002</t>
    <phoneticPr fontId="2" type="noConversion"/>
  </si>
  <si>
    <t xml:space="preserve">A/C紗/                              55096200001    </t>
    <phoneticPr fontId="2" type="noConversion"/>
  </si>
  <si>
    <t>紡紗公會產品稅號</t>
    <phoneticPr fontId="2" type="noConversion"/>
  </si>
  <si>
    <t>56049020007/56049090002</t>
    <phoneticPr fontId="8" type="noConversion"/>
  </si>
  <si>
    <t>A/W紗</t>
    <phoneticPr fontId="2" type="noConversion"/>
  </si>
  <si>
    <t>A/C紗</t>
    <phoneticPr fontId="2" type="noConversion"/>
  </si>
  <si>
    <t>56049020007/56049090002</t>
  </si>
  <si>
    <r>
      <rPr>
        <sz val="12"/>
        <rFont val="微軟正黑體"/>
        <family val="2"/>
        <charset val="136"/>
      </rPr>
      <t>產品類別</t>
    </r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</si>
  <si>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</si>
  <si>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與去年同期比較</t>
    </r>
    <phoneticPr fontId="2" type="noConversion"/>
  </si>
  <si>
    <r>
      <rPr>
        <sz val="12"/>
        <rFont val="微軟正黑體"/>
        <family val="2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微軟正黑體"/>
        <family val="2"/>
        <charset val="136"/>
      </rPr>
      <t>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</si>
  <si>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金</t>
    </r>
    <r>
      <rPr>
        <sz val="12"/>
        <rFont val="Times New Roman"/>
        <family val="1"/>
      </rPr>
      <t xml:space="preserve">  </t>
    </r>
    <r>
      <rPr>
        <sz val="12"/>
        <rFont val="微軟正黑體"/>
        <family val="2"/>
        <charset val="136"/>
      </rPr>
      <t>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</si>
  <si>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微軟正黑體"/>
        <family val="2"/>
        <charset val="136"/>
      </rPr>
      <t>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</si>
  <si>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  <charset val="136"/>
      </rPr>
      <t>金</t>
    </r>
    <r>
      <rPr>
        <sz val="12"/>
        <rFont val="Times New Roman"/>
        <family val="1"/>
      </rPr>
      <t xml:space="preserve">  </t>
    </r>
    <r>
      <rPr>
        <sz val="12"/>
        <rFont val="微軟正黑體"/>
        <family val="2"/>
        <charset val="136"/>
      </rPr>
      <t>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</si>
  <si>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</si>
  <si>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</si>
  <si>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聚酯棉紗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</si>
  <si>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T/R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</si>
  <si>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T/W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</si>
  <si>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</si>
  <si>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其他聚酯纖維紗</t>
    </r>
  </si>
  <si>
    <r>
      <rPr>
        <sz val="12"/>
        <rFont val="微軟正黑體"/>
        <family val="2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計</t>
    </r>
  </si>
  <si>
    <r>
      <rPr>
        <sz val="12"/>
        <rFont val="微軟正黑體"/>
        <family val="2"/>
        <charset val="136"/>
      </rPr>
      <t>亞克力紗</t>
    </r>
  </si>
  <si>
    <r>
      <t>A/W</t>
    </r>
    <r>
      <rPr>
        <sz val="12"/>
        <rFont val="微軟正黑體"/>
        <family val="2"/>
        <charset val="136"/>
      </rPr>
      <t>紗</t>
    </r>
  </si>
  <si>
    <r>
      <t>A/C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</si>
  <si>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其它亞克力混紡紗</t>
    </r>
  </si>
  <si>
    <r>
      <rPr>
        <sz val="12"/>
        <rFont val="微軟正黑體"/>
        <family val="2"/>
        <charset val="136"/>
      </rPr>
      <t>嫘縈棉紗</t>
    </r>
  </si>
  <si>
    <r>
      <rPr>
        <sz val="12"/>
        <rFont val="微軟正黑體"/>
        <family val="2"/>
        <charset val="136"/>
      </rPr>
      <t>嫘縈棉混紡紗</t>
    </r>
  </si>
  <si>
    <r>
      <rPr>
        <sz val="12"/>
        <rFont val="微軟正黑體"/>
        <family val="2"/>
        <charset val="136"/>
      </rPr>
      <t>尼龍短纖紗</t>
    </r>
  </si>
  <si>
    <r>
      <rPr>
        <sz val="12"/>
        <rFont val="微軟正黑體"/>
        <family val="2"/>
        <charset val="136"/>
      </rPr>
      <t>人纖製縫紉線</t>
    </r>
  </si>
  <si>
    <r>
      <rPr>
        <sz val="12"/>
        <rFont val="微軟正黑體"/>
        <family val="2"/>
        <charset val="136"/>
      </rPr>
      <t>零售用人纖短纖紗</t>
    </r>
  </si>
  <si>
    <r>
      <rPr>
        <sz val="12"/>
        <rFont val="微軟正黑體"/>
        <family val="2"/>
        <charset val="136"/>
      </rPr>
      <t>特殊人纖短纖紗</t>
    </r>
  </si>
  <si>
    <r>
      <rPr>
        <sz val="12"/>
        <rFont val="微軟正黑體"/>
        <family val="2"/>
        <charset val="136"/>
      </rPr>
      <t>其他人纖短纖紗</t>
    </r>
  </si>
  <si>
    <r>
      <rPr>
        <b/>
        <sz val="12"/>
        <rFont val="微軟正黑體"/>
        <family val="2"/>
        <charset val="136"/>
      </rP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微軟正黑體"/>
        <family val="2"/>
        <charset val="136"/>
      </rPr>
      <t>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</si>
  <si>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</si>
  <si>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</si>
  <si>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</si>
  <si>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</si>
  <si>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</si>
  <si>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</si>
  <si>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</si>
  <si>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</si>
  <si>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</si>
  <si>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</si>
  <si>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</si>
  <si>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</si>
  <si>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</si>
  <si>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</si>
  <si>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</si>
  <si>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1-10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</si>
  <si>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</si>
  <si>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</si>
  <si>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</si>
  <si>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1-9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</si>
  <si>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1-8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</si>
  <si>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1-7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</si>
  <si>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</si>
  <si>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微軟正黑體"/>
        <family val="2"/>
        <charset val="136"/>
      </rPr>
      <t>總計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</si>
  <si>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1-6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</si>
  <si>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</si>
  <si>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1-5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</si>
  <si>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</si>
  <si>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</si>
  <si>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</si>
  <si>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1-4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</si>
  <si>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</si>
  <si>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微軟正黑體"/>
        <family val="2"/>
        <charset val="136"/>
      </rPr>
      <t>總</t>
    </r>
    <r>
      <rPr>
        <b/>
        <sz val="12"/>
        <rFont val="Times New Roman"/>
        <family val="1"/>
      </rPr>
      <t xml:space="preserve">   </t>
    </r>
    <r>
      <rPr>
        <b/>
        <sz val="12"/>
        <rFont val="微軟正黑體"/>
        <family val="2"/>
        <charset val="136"/>
      </rPr>
      <t>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</si>
  <si>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</si>
  <si>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</si>
  <si>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t>總  計</t>
  </si>
  <si>
    <r>
      <t xml:space="preserve">        </t>
    </r>
    <r>
      <rPr>
        <sz val="12"/>
        <rFont val="微軟正黑體"/>
        <family val="2"/>
        <charset val="136"/>
      </rPr>
      <t>本</t>
    </r>
    <r>
      <rPr>
        <sz val="12"/>
        <rFont val="Times New Roman"/>
        <family val="1"/>
      </rPr>
      <t>(110)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月，台灣人纖短纖紗進口數量及金額分別為</t>
    </r>
    <r>
      <rPr>
        <sz val="12"/>
        <rFont val="Times New Roman"/>
        <family val="1"/>
      </rPr>
      <t>17,916</t>
    </r>
    <r>
      <rPr>
        <sz val="12"/>
        <rFont val="微軟正黑體"/>
        <family val="2"/>
        <charset val="136"/>
      </rPr>
      <t>公噸及6</t>
    </r>
    <r>
      <rPr>
        <sz val="12"/>
        <rFont val="Times New Roman"/>
        <family val="1"/>
      </rPr>
      <t>,589</t>
    </r>
    <r>
      <rPr>
        <sz val="12"/>
        <rFont val="微軟正黑體"/>
        <family val="2"/>
        <charset val="136"/>
      </rPr>
      <t>萬美元，較前一年同期數量增加</t>
    </r>
    <r>
      <rPr>
        <sz val="12"/>
        <rFont val="Times New Roman"/>
        <family val="1"/>
      </rPr>
      <t>15.7%</t>
    </r>
    <r>
      <rPr>
        <sz val="12"/>
        <rFont val="微軟正黑體"/>
        <family val="2"/>
        <charset val="136"/>
      </rPr>
      <t>、金額增加50.0</t>
    </r>
    <r>
      <rPr>
        <sz val="12"/>
        <rFont val="Times New Roman"/>
        <family val="1"/>
      </rPr>
      <t>%</t>
    </r>
    <r>
      <rPr>
        <sz val="12"/>
        <rFont val="微軟正黑體"/>
        <family val="2"/>
        <charset val="136"/>
      </rPr>
      <t>。</t>
    </r>
    <phoneticPr fontId="2" type="noConversion"/>
  </si>
  <si>
    <r>
      <t>111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</si>
  <si>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</si>
  <si>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</si>
  <si>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</si>
  <si>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1-3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人纖短纖紗進口統計表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</si>
  <si>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</si>
  <si>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t xml:space="preserve">111年各月聚酯棉紗\亞克力紗\嫘縈棉紗\人纖短纖紗進口統計表    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</si>
</sst>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_-* #,##0_-;\-* #,##0_-;_-* &quot;-&quot;??_-;_-@_-"/>
    <numFmt numFmtId="177" formatCode="0.0%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u/>
      <sz val="12"/>
      <color indexed="20"/>
      <name val="新細明體"/>
      <family val="1"/>
      <charset val="136"/>
    </font>
    <font>
      <sz val="10"/>
      <name val="新細明體"/>
      <family val="1"/>
      <charset val="136"/>
    </font>
    <font>
      <sz val="22"/>
      <name val="華康超特楷體(P)"/>
      <family val="1"/>
      <charset val="136"/>
    </font>
    <font>
      <sz val="14"/>
      <name val="華康超特楷體(P)"/>
      <family val="1"/>
      <charset val="136"/>
    </font>
    <font>
      <sz val="9"/>
      <name val="PMingLiU"/>
      <family val="1"/>
      <charset val="136"/>
    </font>
    <font>
      <b/>
      <sz val="12"/>
      <name val="微軟正黑體"/>
      <family val="2"/>
      <charset val="136"/>
    </font>
    <font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0"/>
      <name val="微軟正黑體"/>
      <family val="2"/>
      <charset val="136"/>
    </font>
    <font>
      <sz val="9"/>
      <name val="微軟正黑體"/>
      <family val="2"/>
      <charset val="136"/>
    </font>
    <font>
      <sz val="12"/>
      <name val="新細明體"/>
      <family val="1"/>
      <charset val="136"/>
      <scheme val="minor"/>
    </font>
    <font>
      <sz val="10"/>
      <color rgb="FF000066"/>
      <name val="新細明體"/>
      <family val="1"/>
      <charset val="136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7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4" fillId="0" borderId="0">
      <alignment vertical="center"/>
    </xf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49" fontId="3" fillId="0" borderId="1" xfId="0" applyNumberFormat="1" applyFont="1" applyBorder="1" applyAlignment="1">
      <alignment horizontal="right"/>
    </xf>
    <xf numFmtId="0" fontId="6" fillId="0" borderId="0" xfId="0" applyFont="1"/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17" fontId="10" fillId="0" borderId="0" xfId="0" applyNumberFormat="1" applyFont="1" applyAlignment="1">
      <alignment vertical="center"/>
    </xf>
    <xf numFmtId="176" fontId="10" fillId="0" borderId="0" xfId="0" applyNumberFormat="1" applyFont="1" applyAlignment="1">
      <alignment vertical="center"/>
    </xf>
    <xf numFmtId="177" fontId="10" fillId="0" borderId="0" xfId="0" applyNumberFormat="1" applyFont="1" applyAlignment="1">
      <alignment vertical="center"/>
    </xf>
    <xf numFmtId="176" fontId="10" fillId="0" borderId="0" xfId="0" applyNumberFormat="1" applyFont="1" applyFill="1"/>
    <xf numFmtId="0" fontId="10" fillId="0" borderId="0" xfId="0" applyFont="1" applyFill="1"/>
    <xf numFmtId="0" fontId="10" fillId="0" borderId="0" xfId="0" applyFont="1" applyFill="1" applyAlignment="1">
      <alignment vertical="center"/>
    </xf>
    <xf numFmtId="0" fontId="10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/>
    <xf numFmtId="49" fontId="10" fillId="5" borderId="3" xfId="0" applyNumberFormat="1" applyFont="1" applyFill="1" applyBorder="1" applyAlignment="1">
      <alignment horizontal="right"/>
    </xf>
    <xf numFmtId="0" fontId="10" fillId="5" borderId="3" xfId="0" applyFont="1" applyFill="1" applyBorder="1"/>
    <xf numFmtId="0" fontId="10" fillId="5" borderId="4" xfId="0" applyFont="1" applyFill="1" applyBorder="1"/>
    <xf numFmtId="0" fontId="10" fillId="5" borderId="2" xfId="0" applyFont="1" applyFill="1" applyBorder="1"/>
    <xf numFmtId="0" fontId="12" fillId="5" borderId="1" xfId="0" applyFont="1" applyFill="1" applyBorder="1" applyAlignment="1">
      <alignment horizontal="right"/>
    </xf>
    <xf numFmtId="0" fontId="10" fillId="5" borderId="1" xfId="0" applyFont="1" applyFill="1" applyBorder="1" applyAlignment="1">
      <alignment horizontal="right"/>
    </xf>
    <xf numFmtId="0" fontId="13" fillId="5" borderId="1" xfId="0" applyFont="1" applyFill="1" applyBorder="1" applyAlignment="1">
      <alignment horizontal="right"/>
    </xf>
    <xf numFmtId="3" fontId="15" fillId="7" borderId="7" xfId="0" applyNumberFormat="1" applyFont="1" applyFill="1" applyBorder="1" applyAlignment="1">
      <alignment horizontal="right" vertical="center" wrapText="1"/>
    </xf>
    <xf numFmtId="3" fontId="15" fillId="7" borderId="8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6" fontId="3" fillId="0" borderId="1" xfId="1" applyNumberFormat="1" applyFont="1" applyFill="1" applyBorder="1" applyAlignment="1">
      <alignment horizontal="right" vertical="center"/>
    </xf>
    <xf numFmtId="177" fontId="3" fillId="0" borderId="1" xfId="2" applyNumberFormat="1" applyFont="1" applyBorder="1" applyAlignment="1">
      <alignment horizontal="right" vertical="center" indent="1"/>
    </xf>
    <xf numFmtId="176" fontId="3" fillId="0" borderId="1" xfId="1" applyNumberFormat="1" applyFont="1" applyFill="1" applyBorder="1" applyAlignment="1">
      <alignment vertical="center"/>
    </xf>
    <xf numFmtId="176" fontId="3" fillId="0" borderId="1" xfId="1" applyNumberFormat="1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vertical="center"/>
    </xf>
    <xf numFmtId="177" fontId="3" fillId="2" borderId="1" xfId="2" applyNumberFormat="1" applyFont="1" applyFill="1" applyBorder="1" applyAlignment="1">
      <alignment horizontal="right" vertical="center" indent="1"/>
    </xf>
    <xf numFmtId="177" fontId="3" fillId="0" borderId="1" xfId="1" applyNumberFormat="1" applyFont="1" applyFill="1" applyBorder="1" applyAlignment="1">
      <alignment horizontal="right" vertical="center" indent="1"/>
    </xf>
    <xf numFmtId="0" fontId="17" fillId="3" borderId="1" xfId="0" applyFont="1" applyFill="1" applyBorder="1" applyAlignment="1">
      <alignment horizontal="center" vertical="center"/>
    </xf>
    <xf numFmtId="176" fontId="17" fillId="3" borderId="1" xfId="0" applyNumberFormat="1" applyFont="1" applyFill="1" applyBorder="1" applyAlignment="1">
      <alignment horizontal="center" vertical="center"/>
    </xf>
    <xf numFmtId="177" fontId="17" fillId="3" borderId="1" xfId="2" applyNumberFormat="1" applyFont="1" applyFill="1" applyBorder="1" applyAlignment="1">
      <alignment horizontal="right" vertical="center" indent="1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17" fontId="3" fillId="0" borderId="0" xfId="0" applyNumberFormat="1" applyFont="1" applyAlignment="1">
      <alignment vertical="center"/>
    </xf>
    <xf numFmtId="0" fontId="3" fillId="0" borderId="0" xfId="0" applyFont="1" applyFill="1" applyAlignment="1">
      <alignment horizontal="center"/>
    </xf>
    <xf numFmtId="176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Continuous"/>
    </xf>
    <xf numFmtId="176" fontId="3" fillId="0" borderId="0" xfId="0" applyNumberFormat="1" applyFont="1" applyFill="1" applyAlignment="1">
      <alignment horizontal="centerContinuous"/>
    </xf>
    <xf numFmtId="176" fontId="3" fillId="4" borderId="1" xfId="1" applyNumberFormat="1" applyFont="1" applyFill="1" applyBorder="1"/>
    <xf numFmtId="176" fontId="3" fillId="4" borderId="1" xfId="1" applyNumberFormat="1" applyFont="1" applyFill="1" applyBorder="1" applyAlignment="1">
      <alignment vertical="center"/>
    </xf>
    <xf numFmtId="0" fontId="3" fillId="0" borderId="0" xfId="0" applyFont="1" applyFill="1"/>
    <xf numFmtId="176" fontId="3" fillId="0" borderId="0" xfId="0" applyNumberFormat="1" applyFont="1" applyFill="1"/>
    <xf numFmtId="0" fontId="3" fillId="0" borderId="0" xfId="0" applyFont="1" applyFill="1" applyAlignment="1">
      <alignment horizontal="right" vertical="center"/>
    </xf>
    <xf numFmtId="176" fontId="3" fillId="0" borderId="0" xfId="1" applyNumberFormat="1" applyFont="1" applyFill="1" applyAlignment="1">
      <alignment horizontal="centerContinuous"/>
    </xf>
    <xf numFmtId="176" fontId="3" fillId="0" borderId="0" xfId="1" applyNumberFormat="1" applyFont="1" applyFill="1"/>
    <xf numFmtId="176" fontId="18" fillId="4" borderId="1" xfId="1" applyNumberFormat="1" applyFont="1" applyFill="1" applyBorder="1"/>
    <xf numFmtId="177" fontId="3" fillId="3" borderId="1" xfId="0" applyNumberFormat="1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/>
    </xf>
    <xf numFmtId="0" fontId="3" fillId="4" borderId="4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8" borderId="4" xfId="0" applyFont="1" applyFill="1" applyBorder="1" applyAlignment="1">
      <alignment horizontal="center" vertical="center"/>
    </xf>
    <xf numFmtId="0" fontId="3" fillId="8" borderId="5" xfId="0" applyFont="1" applyFill="1" applyBorder="1" applyAlignment="1">
      <alignment horizontal="center" vertical="center"/>
    </xf>
    <xf numFmtId="176" fontId="3" fillId="8" borderId="1" xfId="1" applyNumberFormat="1" applyFont="1" applyFill="1" applyBorder="1"/>
    <xf numFmtId="176" fontId="3" fillId="8" borderId="1" xfId="1" applyNumberFormat="1" applyFont="1" applyFill="1" applyBorder="1" applyAlignment="1">
      <alignment vertical="center"/>
    </xf>
  </cellXfs>
  <cellStyles count="6">
    <cellStyle name="一般" xfId="0" builtinId="0"/>
    <cellStyle name="一般 2" xfId="5" xr:uid="{00000000-0005-0000-0000-000001000000}"/>
    <cellStyle name="千分位" xfId="1" builtinId="3"/>
    <cellStyle name="千分位 2" xfId="4" xr:uid="{00000000-0005-0000-0000-000003000000}"/>
    <cellStyle name="百分比" xfId="2" builtinId="5"/>
    <cellStyle name="隨後的超連結" xfId="3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F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G26"/>
  <sheetViews>
    <sheetView tabSelected="1" workbookViewId="0">
      <selection activeCell="K8" sqref="K8"/>
    </sheetView>
  </sheetViews>
  <sheetFormatPr defaultColWidth="9" defaultRowHeight="15.6"/>
  <cols>
    <col min="1" max="1" width="20.21875" style="29" bestFit="1" customWidth="1"/>
    <col min="2" max="5" width="12.21875" style="29" bestFit="1" customWidth="1"/>
    <col min="6" max="6" width="11.33203125" style="45" bestFit="1" customWidth="1"/>
    <col min="7" max="7" width="10.109375" style="45" bestFit="1" customWidth="1"/>
    <col min="8" max="16384" width="9" style="29"/>
  </cols>
  <sheetData>
    <row r="1" spans="1:7" ht="36" customHeight="1">
      <c r="A1" s="60" t="s">
        <v>100</v>
      </c>
      <c r="B1" s="60"/>
      <c r="C1" s="60"/>
      <c r="D1" s="60"/>
      <c r="E1" s="60"/>
      <c r="F1" s="60"/>
      <c r="G1" s="60"/>
    </row>
    <row r="2" spans="1:7" ht="25.5" customHeight="1">
      <c r="A2" s="62" t="s">
        <v>36</v>
      </c>
      <c r="B2" s="61" t="s">
        <v>101</v>
      </c>
      <c r="C2" s="61"/>
      <c r="D2" s="61" t="s">
        <v>63</v>
      </c>
      <c r="E2" s="61"/>
      <c r="F2" s="59" t="s">
        <v>38</v>
      </c>
      <c r="G2" s="59"/>
    </row>
    <row r="3" spans="1:7" ht="25.2" customHeight="1">
      <c r="A3" s="63"/>
      <c r="B3" s="30" t="s">
        <v>80</v>
      </c>
      <c r="C3" s="30" t="s">
        <v>81</v>
      </c>
      <c r="D3" s="30" t="s">
        <v>80</v>
      </c>
      <c r="E3" s="30" t="s">
        <v>81</v>
      </c>
      <c r="F3" s="31" t="s">
        <v>43</v>
      </c>
      <c r="G3" s="31" t="s">
        <v>44</v>
      </c>
    </row>
    <row r="4" spans="1:7" ht="21.9" customHeight="1">
      <c r="A4" s="32" t="s">
        <v>45</v>
      </c>
      <c r="B4" s="33">
        <f>SUM(公式!B5)</f>
        <v>411229</v>
      </c>
      <c r="C4" s="33">
        <f>SUM(公式!C5)</f>
        <v>1090900</v>
      </c>
      <c r="D4" s="33">
        <v>535472</v>
      </c>
      <c r="E4" s="33">
        <v>1285100</v>
      </c>
      <c r="F4" s="34">
        <f>SUM(B4/D4-1)</f>
        <v>-0.2320252039322318</v>
      </c>
      <c r="G4" s="34">
        <f>SUM(C4/E4-1)</f>
        <v>-0.1511166446190958</v>
      </c>
    </row>
    <row r="5" spans="1:7" ht="21.9" customHeight="1">
      <c r="A5" s="32" t="s">
        <v>46</v>
      </c>
      <c r="B5" s="35">
        <f>SUM(公式!B8)</f>
        <v>345135</v>
      </c>
      <c r="C5" s="35">
        <f>SUM(公式!C8)</f>
        <v>1441700</v>
      </c>
      <c r="D5" s="35">
        <v>310163</v>
      </c>
      <c r="E5" s="35">
        <v>908400</v>
      </c>
      <c r="F5" s="34">
        <f t="shared" ref="F5:F23" si="0">SUM(B5/D5-1)</f>
        <v>0.11275361664673089</v>
      </c>
      <c r="G5" s="34">
        <f t="shared" ref="G5:G23" si="1">SUM(C5/E5-1)</f>
        <v>0.58707617789520028</v>
      </c>
    </row>
    <row r="6" spans="1:7" ht="21.9" customHeight="1">
      <c r="A6" s="32" t="s">
        <v>47</v>
      </c>
      <c r="B6" s="35">
        <f>SUM(公式!B10)</f>
        <v>666</v>
      </c>
      <c r="C6" s="35">
        <f>SUM(公式!C10)</f>
        <v>9300</v>
      </c>
      <c r="D6" s="35">
        <v>537</v>
      </c>
      <c r="E6" s="35">
        <v>7000</v>
      </c>
      <c r="F6" s="34">
        <f t="shared" ref="F6" si="2">SUM(B6/D6-1)</f>
        <v>0.24022346368715075</v>
      </c>
      <c r="G6" s="34">
        <f t="shared" ref="G6" si="3">SUM(C6/E6-1)</f>
        <v>0.32857142857142851</v>
      </c>
    </row>
    <row r="7" spans="1:7" ht="21.9" customHeight="1">
      <c r="A7" s="32" t="s">
        <v>48</v>
      </c>
      <c r="B7" s="36">
        <f>SUM(公式!B12)</f>
        <v>114721</v>
      </c>
      <c r="C7" s="36">
        <f>SUM(公式!C12)</f>
        <v>337200</v>
      </c>
      <c r="D7" s="36">
        <v>293230</v>
      </c>
      <c r="E7" s="36">
        <v>674600</v>
      </c>
      <c r="F7" s="34">
        <f t="shared" ref="F7:F21" si="4">SUM(B7/D7-1)</f>
        <v>-0.60876786140572248</v>
      </c>
      <c r="G7" s="34">
        <f t="shared" ref="G7:G21" si="5">SUM(C7/E7-1)</f>
        <v>-0.50014823599169878</v>
      </c>
    </row>
    <row r="8" spans="1:7" ht="21.9" customHeight="1">
      <c r="A8" s="32" t="s">
        <v>49</v>
      </c>
      <c r="B8" s="36">
        <f>SUM(公式!B14)</f>
        <v>14765</v>
      </c>
      <c r="C8" s="36">
        <f>SUM(公式!C14)</f>
        <v>40600</v>
      </c>
      <c r="D8" s="36">
        <v>47578</v>
      </c>
      <c r="E8" s="36">
        <v>211300</v>
      </c>
      <c r="F8" s="34">
        <f t="shared" si="4"/>
        <v>-0.68966749337929301</v>
      </c>
      <c r="G8" s="34">
        <f t="shared" si="5"/>
        <v>-0.80785612872692858</v>
      </c>
    </row>
    <row r="9" spans="1:7" ht="23.4" customHeight="1">
      <c r="A9" s="37" t="s">
        <v>50</v>
      </c>
      <c r="B9" s="38">
        <f>SUM(B4:B8)</f>
        <v>886516</v>
      </c>
      <c r="C9" s="38">
        <f>SUM(C4:C8)</f>
        <v>2919700</v>
      </c>
      <c r="D9" s="38">
        <v>1186980</v>
      </c>
      <c r="E9" s="38">
        <v>3086400</v>
      </c>
      <c r="F9" s="39">
        <f t="shared" si="4"/>
        <v>-0.25313316146860099</v>
      </c>
      <c r="G9" s="39">
        <f t="shared" si="5"/>
        <v>-5.401114567133225E-2</v>
      </c>
    </row>
    <row r="10" spans="1:7" ht="21.9" customHeight="1">
      <c r="A10" s="32" t="s">
        <v>51</v>
      </c>
      <c r="B10" s="36">
        <f>SUM(公式!B20)</f>
        <v>252775</v>
      </c>
      <c r="C10" s="36">
        <f>SUM(公式!C20)</f>
        <v>1010000</v>
      </c>
      <c r="D10" s="36">
        <v>205515</v>
      </c>
      <c r="E10" s="36">
        <v>606900</v>
      </c>
      <c r="F10" s="34">
        <f t="shared" si="4"/>
        <v>0.2299588837797728</v>
      </c>
      <c r="G10" s="34">
        <f t="shared" si="5"/>
        <v>0.66419508980062614</v>
      </c>
    </row>
    <row r="11" spans="1:7" ht="21.9" customHeight="1">
      <c r="A11" s="32" t="s">
        <v>52</v>
      </c>
      <c r="B11" s="35">
        <f>SUM(公式!B23)</f>
        <v>0</v>
      </c>
      <c r="C11" s="35">
        <f>SUM(公式!C23)</f>
        <v>0</v>
      </c>
      <c r="D11" s="35">
        <v>0</v>
      </c>
      <c r="E11" s="35">
        <v>0</v>
      </c>
      <c r="F11" s="35">
        <v>0</v>
      </c>
      <c r="G11" s="35">
        <v>0</v>
      </c>
    </row>
    <row r="12" spans="1:7" ht="21.9" customHeight="1">
      <c r="A12" s="32" t="s">
        <v>53</v>
      </c>
      <c r="B12" s="36">
        <f>SUM(公式!B25)</f>
        <v>0</v>
      </c>
      <c r="C12" s="36">
        <f>SUM(公式!C25)</f>
        <v>0</v>
      </c>
      <c r="D12" s="36">
        <v>0</v>
      </c>
      <c r="E12" s="36">
        <v>0</v>
      </c>
      <c r="F12" s="35">
        <v>0</v>
      </c>
      <c r="G12" s="35">
        <v>0</v>
      </c>
    </row>
    <row r="13" spans="1:7" ht="21.9" customHeight="1">
      <c r="A13" s="32" t="s">
        <v>54</v>
      </c>
      <c r="B13" s="36">
        <f>SUM(公式!B27)</f>
        <v>19865</v>
      </c>
      <c r="C13" s="36">
        <f>SUM(公式!C27)</f>
        <v>96400</v>
      </c>
      <c r="D13" s="36">
        <v>11547</v>
      </c>
      <c r="E13" s="36">
        <v>34200</v>
      </c>
      <c r="F13" s="34">
        <f t="shared" ref="F11:F13" si="6">SUM(B13/D13-1)</f>
        <v>0.72036026673594877</v>
      </c>
      <c r="G13" s="34">
        <f t="shared" ref="G11:G13" si="7">SUM(C13/E13-1)</f>
        <v>1.8187134502923978</v>
      </c>
    </row>
    <row r="14" spans="1:7" ht="21.9" customHeight="1">
      <c r="A14" s="37" t="s">
        <v>50</v>
      </c>
      <c r="B14" s="38">
        <f>SUM(B10:B13)</f>
        <v>272640</v>
      </c>
      <c r="C14" s="38">
        <f>SUM(C10:C13)</f>
        <v>1106400</v>
      </c>
      <c r="D14" s="38">
        <v>217062</v>
      </c>
      <c r="E14" s="38">
        <v>641100</v>
      </c>
      <c r="F14" s="39">
        <f t="shared" si="4"/>
        <v>0.25604665947977989</v>
      </c>
      <c r="G14" s="39">
        <f t="shared" si="5"/>
        <v>0.72578380907814699</v>
      </c>
    </row>
    <row r="15" spans="1:7" ht="21.9" customHeight="1">
      <c r="A15" s="32" t="s">
        <v>55</v>
      </c>
      <c r="B15" s="36">
        <f>SUM(公式!B31)</f>
        <v>82674</v>
      </c>
      <c r="C15" s="36">
        <f>SUM(公式!C31)</f>
        <v>290100</v>
      </c>
      <c r="D15" s="36">
        <v>217554</v>
      </c>
      <c r="E15" s="36">
        <v>582700</v>
      </c>
      <c r="F15" s="34">
        <f t="shared" si="4"/>
        <v>-0.61998400397142772</v>
      </c>
      <c r="G15" s="34">
        <f t="shared" si="5"/>
        <v>-0.50214518620216242</v>
      </c>
    </row>
    <row r="16" spans="1:7" ht="21.9" customHeight="1">
      <c r="A16" s="32" t="s">
        <v>56</v>
      </c>
      <c r="B16" s="36">
        <f>SUM(公式!B34)</f>
        <v>16605</v>
      </c>
      <c r="C16" s="36">
        <f>SUM(公式!C34)</f>
        <v>91600</v>
      </c>
      <c r="D16" s="36">
        <v>74025</v>
      </c>
      <c r="E16" s="36">
        <v>251100</v>
      </c>
      <c r="F16" s="34">
        <f t="shared" si="4"/>
        <v>-0.77568389057750764</v>
      </c>
      <c r="G16" s="34">
        <f t="shared" si="5"/>
        <v>-0.63520509757068899</v>
      </c>
    </row>
    <row r="17" spans="1:7" ht="21.9" customHeight="1">
      <c r="A17" s="32" t="s">
        <v>57</v>
      </c>
      <c r="B17" s="35">
        <f>SUM(公式!B38)</f>
        <v>2341</v>
      </c>
      <c r="C17" s="35">
        <f>SUM(公式!C38)</f>
        <v>108600</v>
      </c>
      <c r="D17" s="35">
        <v>154</v>
      </c>
      <c r="E17" s="35">
        <v>1600</v>
      </c>
      <c r="F17" s="34">
        <f t="shared" ref="F17" si="8">SUM(B17/D17-1)</f>
        <v>14.2012987012987</v>
      </c>
      <c r="G17" s="34">
        <f t="shared" ref="G17" si="9">SUM(C17/E17-1)</f>
        <v>66.875</v>
      </c>
    </row>
    <row r="18" spans="1:7" ht="21.9" customHeight="1">
      <c r="A18" s="32" t="s">
        <v>58</v>
      </c>
      <c r="B18" s="36">
        <f>SUM(公式!B41)</f>
        <v>1132</v>
      </c>
      <c r="C18" s="36">
        <f>SUM(公式!C41)</f>
        <v>21600</v>
      </c>
      <c r="D18" s="36">
        <v>1778</v>
      </c>
      <c r="E18" s="36">
        <v>41200</v>
      </c>
      <c r="F18" s="34">
        <f t="shared" si="4"/>
        <v>-0.36332958380202474</v>
      </c>
      <c r="G18" s="34">
        <f t="shared" si="5"/>
        <v>-0.47572815533980584</v>
      </c>
    </row>
    <row r="19" spans="1:7" ht="21.9" customHeight="1">
      <c r="A19" s="37" t="s">
        <v>50</v>
      </c>
      <c r="B19" s="38">
        <f>SUM(B15:B18)</f>
        <v>102752</v>
      </c>
      <c r="C19" s="38">
        <f>SUM(C15:C18)</f>
        <v>511900</v>
      </c>
      <c r="D19" s="38">
        <v>293511</v>
      </c>
      <c r="E19" s="38">
        <v>876600</v>
      </c>
      <c r="F19" s="39">
        <f t="shared" si="4"/>
        <v>-0.64992112731720453</v>
      </c>
      <c r="G19" s="39">
        <f t="shared" si="5"/>
        <v>-0.41603924252794888</v>
      </c>
    </row>
    <row r="20" spans="1:7" ht="21.9" customHeight="1">
      <c r="A20" s="32" t="s">
        <v>59</v>
      </c>
      <c r="B20" s="36">
        <f>SUM(公式!B46)</f>
        <v>57</v>
      </c>
      <c r="C20" s="36">
        <f>SUM(公式!C46)</f>
        <v>1600</v>
      </c>
      <c r="D20" s="36">
        <v>310</v>
      </c>
      <c r="E20" s="36">
        <v>4600</v>
      </c>
      <c r="F20" s="34">
        <f t="shared" si="4"/>
        <v>-0.81612903225806455</v>
      </c>
      <c r="G20" s="34">
        <f t="shared" si="5"/>
        <v>-0.65217391304347827</v>
      </c>
    </row>
    <row r="21" spans="1:7" ht="21.9" customHeight="1">
      <c r="A21" s="32" t="s">
        <v>60</v>
      </c>
      <c r="B21" s="36">
        <f>SUM(公式!B50)</f>
        <v>100974</v>
      </c>
      <c r="C21" s="36">
        <f>SUM(公式!C50)</f>
        <v>861600</v>
      </c>
      <c r="D21" s="36">
        <v>102193</v>
      </c>
      <c r="E21" s="36">
        <v>599200</v>
      </c>
      <c r="F21" s="34">
        <f t="shared" si="4"/>
        <v>-1.1928409969371723E-2</v>
      </c>
      <c r="G21" s="34">
        <f t="shared" si="5"/>
        <v>0.43791722296395186</v>
      </c>
    </row>
    <row r="22" spans="1:7" ht="21.9" customHeight="1">
      <c r="A22" s="32" t="s">
        <v>61</v>
      </c>
      <c r="B22" s="36">
        <f>SUM(公式!B55)</f>
        <v>5</v>
      </c>
      <c r="C22" s="36">
        <f>SUM(公式!C55)</f>
        <v>1600</v>
      </c>
      <c r="D22" s="36">
        <v>10529</v>
      </c>
      <c r="E22" s="36">
        <v>40000</v>
      </c>
      <c r="F22" s="34">
        <f t="shared" si="0"/>
        <v>-0.99952512109412095</v>
      </c>
      <c r="G22" s="34">
        <f t="shared" si="1"/>
        <v>-0.96</v>
      </c>
    </row>
    <row r="23" spans="1:7" ht="21.9" customHeight="1">
      <c r="A23" s="37" t="s">
        <v>50</v>
      </c>
      <c r="B23" s="38">
        <f>SUM(B20:B22)</f>
        <v>101036</v>
      </c>
      <c r="C23" s="38">
        <f>SUM(C20:C22)</f>
        <v>864800</v>
      </c>
      <c r="D23" s="38">
        <v>113032</v>
      </c>
      <c r="E23" s="38">
        <v>643800</v>
      </c>
      <c r="F23" s="39">
        <f t="shared" si="0"/>
        <v>-0.10612923773798566</v>
      </c>
      <c r="G23" s="39">
        <f t="shared" si="1"/>
        <v>0.34327430879155019</v>
      </c>
    </row>
    <row r="24" spans="1:7" ht="27.75" customHeight="1">
      <c r="A24" s="41" t="s">
        <v>95</v>
      </c>
      <c r="B24" s="42">
        <f>SUM(B9+B14+B19+B23)</f>
        <v>1362944</v>
      </c>
      <c r="C24" s="42">
        <f>SUM(C9+C14+C19+C23)</f>
        <v>5402800</v>
      </c>
      <c r="D24" s="42">
        <v>1810585</v>
      </c>
      <c r="E24" s="42">
        <v>5247900</v>
      </c>
      <c r="F24" s="43">
        <f>SUM(B24/D24-1)</f>
        <v>-0.24723556198687169</v>
      </c>
      <c r="G24" s="43">
        <f>SUM(C24/E24-1)</f>
        <v>2.951656853217477E-2</v>
      </c>
    </row>
    <row r="25" spans="1:7">
      <c r="B25" s="44"/>
      <c r="C25" s="44"/>
      <c r="D25" s="44"/>
      <c r="E25" s="44"/>
    </row>
    <row r="26" spans="1:7">
      <c r="C26" s="46"/>
      <c r="E26" s="46"/>
    </row>
  </sheetData>
  <mergeCells count="5">
    <mergeCell ref="F2:G2"/>
    <mergeCell ref="A1:G1"/>
    <mergeCell ref="B2:C2"/>
    <mergeCell ref="D2:E2"/>
    <mergeCell ref="A2:A3"/>
  </mergeCells>
  <phoneticPr fontId="2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</sheetPr>
  <dimension ref="A1:G27"/>
  <sheetViews>
    <sheetView workbookViewId="0">
      <selection activeCell="I14" sqref="I14"/>
    </sheetView>
  </sheetViews>
  <sheetFormatPr defaultColWidth="9" defaultRowHeight="15.6"/>
  <cols>
    <col min="1" max="1" width="20.21875" style="29" bestFit="1" customWidth="1"/>
    <col min="2" max="5" width="13.44140625" style="29" bestFit="1" customWidth="1"/>
    <col min="6" max="7" width="11.33203125" style="45" bestFit="1" customWidth="1"/>
    <col min="8" max="16384" width="9" style="29"/>
  </cols>
  <sheetData>
    <row r="1" spans="1:7" ht="36" customHeight="1">
      <c r="A1" s="60" t="s">
        <v>78</v>
      </c>
      <c r="B1" s="60"/>
      <c r="C1" s="60"/>
      <c r="D1" s="60"/>
      <c r="E1" s="60"/>
      <c r="F1" s="60"/>
      <c r="G1" s="60"/>
    </row>
    <row r="2" spans="1:7" ht="25.5" customHeight="1">
      <c r="A2" s="62" t="s">
        <v>36</v>
      </c>
      <c r="B2" s="61" t="s">
        <v>71</v>
      </c>
      <c r="C2" s="61"/>
      <c r="D2" s="64" t="s">
        <v>79</v>
      </c>
      <c r="E2" s="65"/>
      <c r="F2" s="59" t="s">
        <v>38</v>
      </c>
      <c r="G2" s="59"/>
    </row>
    <row r="3" spans="1:7" ht="25.2" customHeight="1">
      <c r="A3" s="63"/>
      <c r="B3" s="30" t="s">
        <v>80</v>
      </c>
      <c r="C3" s="30" t="s">
        <v>81</v>
      </c>
      <c r="D3" s="30" t="s">
        <v>80</v>
      </c>
      <c r="E3" s="30" t="s">
        <v>81</v>
      </c>
      <c r="F3" s="31" t="s">
        <v>43</v>
      </c>
      <c r="G3" s="31" t="s">
        <v>44</v>
      </c>
    </row>
    <row r="4" spans="1:7" ht="21.9" customHeight="1">
      <c r="A4" s="32" t="s">
        <v>45</v>
      </c>
      <c r="B4" s="33">
        <f>SUM(公式!T5)</f>
        <v>3555636</v>
      </c>
      <c r="C4" s="33">
        <f>SUM(公式!U5)</f>
        <v>9634900</v>
      </c>
      <c r="D4" s="33">
        <v>3810926</v>
      </c>
      <c r="E4" s="33">
        <v>8426200</v>
      </c>
      <c r="F4" s="34">
        <f t="shared" ref="F4:G9" si="0">SUM(B4/D4-1)</f>
        <v>-6.6988968035590291E-2</v>
      </c>
      <c r="G4" s="34">
        <f t="shared" si="0"/>
        <v>0.1434454439723718</v>
      </c>
    </row>
    <row r="5" spans="1:7" ht="21.9" customHeight="1">
      <c r="A5" s="32" t="s">
        <v>46</v>
      </c>
      <c r="B5" s="35">
        <f>SUM(公式!T8)</f>
        <v>4474055</v>
      </c>
      <c r="C5" s="35">
        <f>SUM(公式!U8)</f>
        <v>14647000</v>
      </c>
      <c r="D5" s="35">
        <v>2028398</v>
      </c>
      <c r="E5" s="35">
        <v>4836200</v>
      </c>
      <c r="F5" s="34">
        <f t="shared" si="0"/>
        <v>1.2057086429783506</v>
      </c>
      <c r="G5" s="34">
        <f t="shared" si="0"/>
        <v>2.0286175096149868</v>
      </c>
    </row>
    <row r="6" spans="1:7" ht="21.9" customHeight="1">
      <c r="A6" s="32" t="s">
        <v>47</v>
      </c>
      <c r="B6" s="35">
        <f>SUM(公式!T10)</f>
        <v>39855</v>
      </c>
      <c r="C6" s="35">
        <f>SUM(公式!U10)</f>
        <v>490800</v>
      </c>
      <c r="D6" s="35">
        <v>11087</v>
      </c>
      <c r="E6" s="35">
        <v>124100</v>
      </c>
      <c r="F6" s="34">
        <f t="shared" si="0"/>
        <v>2.5947506088211418</v>
      </c>
      <c r="G6" s="34">
        <f t="shared" si="0"/>
        <v>2.9548751007252214</v>
      </c>
    </row>
    <row r="7" spans="1:7" ht="21.9" customHeight="1">
      <c r="A7" s="32" t="s">
        <v>48</v>
      </c>
      <c r="B7" s="36">
        <f>SUM(公式!T12)</f>
        <v>2769279</v>
      </c>
      <c r="C7" s="36">
        <f>SUM(公式!U12)</f>
        <v>7436400</v>
      </c>
      <c r="D7" s="36">
        <v>2387106</v>
      </c>
      <c r="E7" s="36">
        <v>5138800</v>
      </c>
      <c r="F7" s="34">
        <f t="shared" si="0"/>
        <v>0.16009888123945903</v>
      </c>
      <c r="G7" s="34">
        <f t="shared" si="0"/>
        <v>0.44710827430528521</v>
      </c>
    </row>
    <row r="8" spans="1:7" ht="21.9" customHeight="1">
      <c r="A8" s="32" t="s">
        <v>49</v>
      </c>
      <c r="B8" s="36">
        <f>SUM(公式!T14)</f>
        <v>290705</v>
      </c>
      <c r="C8" s="36">
        <f>SUM(公式!U14)</f>
        <v>991900</v>
      </c>
      <c r="D8" s="36">
        <v>553571</v>
      </c>
      <c r="E8" s="36">
        <v>1220400</v>
      </c>
      <c r="F8" s="34">
        <f t="shared" si="0"/>
        <v>-0.47485507730715659</v>
      </c>
      <c r="G8" s="34">
        <f t="shared" si="0"/>
        <v>-0.18723369387086197</v>
      </c>
    </row>
    <row r="9" spans="1:7" ht="23.4" customHeight="1">
      <c r="A9" s="37" t="s">
        <v>50</v>
      </c>
      <c r="B9" s="38">
        <f>SUM(B4:B8)</f>
        <v>11129530</v>
      </c>
      <c r="C9" s="38">
        <f>SUM(C4:C8)</f>
        <v>33201000</v>
      </c>
      <c r="D9" s="38">
        <v>8791088</v>
      </c>
      <c r="E9" s="38">
        <v>19745700</v>
      </c>
      <c r="F9" s="39">
        <f t="shared" si="0"/>
        <v>0.26600143235968066</v>
      </c>
      <c r="G9" s="39">
        <f t="shared" si="0"/>
        <v>0.68142937449672591</v>
      </c>
    </row>
    <row r="10" spans="1:7" ht="21.9" customHeight="1">
      <c r="A10" s="32" t="s">
        <v>51</v>
      </c>
      <c r="B10" s="36">
        <f>SUM(公式!T20)</f>
        <v>998942</v>
      </c>
      <c r="C10" s="36">
        <f>SUM(公式!U20)</f>
        <v>3608900</v>
      </c>
      <c r="D10" s="36">
        <v>929898</v>
      </c>
      <c r="E10" s="36">
        <v>2426100</v>
      </c>
      <c r="F10" s="34">
        <f t="shared" ref="F10:G14" si="1">SUM(B10/D10-1)</f>
        <v>7.4249003654164314E-2</v>
      </c>
      <c r="G10" s="34">
        <f t="shared" si="1"/>
        <v>0.48753142904249613</v>
      </c>
    </row>
    <row r="11" spans="1:7" ht="21.9" customHeight="1">
      <c r="A11" s="32" t="s">
        <v>52</v>
      </c>
      <c r="B11" s="35">
        <f>SUM(公式!T23)</f>
        <v>6236</v>
      </c>
      <c r="C11" s="35">
        <f>SUM(公式!U23)</f>
        <v>93200</v>
      </c>
      <c r="D11" s="35">
        <v>24475</v>
      </c>
      <c r="E11" s="35">
        <v>129000</v>
      </c>
      <c r="F11" s="40">
        <f t="shared" si="1"/>
        <v>-0.74520939734422886</v>
      </c>
      <c r="G11" s="40">
        <f t="shared" si="1"/>
        <v>-0.27751937984496122</v>
      </c>
    </row>
    <row r="12" spans="1:7" ht="21.9" customHeight="1">
      <c r="A12" s="32" t="s">
        <v>53</v>
      </c>
      <c r="B12" s="36">
        <f>SUM(公式!T25)</f>
        <v>0</v>
      </c>
      <c r="C12" s="36">
        <f>SUM(公式!U25)</f>
        <v>0</v>
      </c>
      <c r="D12" s="36">
        <v>0</v>
      </c>
      <c r="E12" s="36">
        <v>0</v>
      </c>
      <c r="F12" s="40">
        <v>0</v>
      </c>
      <c r="G12" s="40">
        <v>0</v>
      </c>
    </row>
    <row r="13" spans="1:7" ht="21.9" customHeight="1">
      <c r="A13" s="32" t="s">
        <v>54</v>
      </c>
      <c r="B13" s="36">
        <f>SUM(公式!T27)</f>
        <v>138053</v>
      </c>
      <c r="C13" s="36">
        <f>SUM(公式!U27)</f>
        <v>536100</v>
      </c>
      <c r="D13" s="36">
        <v>72190</v>
      </c>
      <c r="E13" s="36">
        <v>297100</v>
      </c>
      <c r="F13" s="34">
        <f t="shared" si="1"/>
        <v>0.9123562820335227</v>
      </c>
      <c r="G13" s="34">
        <f t="shared" si="1"/>
        <v>0.80444294850218778</v>
      </c>
    </row>
    <row r="14" spans="1:7" ht="21.9" customHeight="1">
      <c r="A14" s="37" t="s">
        <v>50</v>
      </c>
      <c r="B14" s="38">
        <f>SUM(B10:B13)</f>
        <v>1143231</v>
      </c>
      <c r="C14" s="38">
        <f>SUM(C10:C13)</f>
        <v>4238200</v>
      </c>
      <c r="D14" s="38">
        <v>1026563</v>
      </c>
      <c r="E14" s="38">
        <v>2852200</v>
      </c>
      <c r="F14" s="39">
        <f t="shared" si="1"/>
        <v>0.11364913794866949</v>
      </c>
      <c r="G14" s="39">
        <f t="shared" si="1"/>
        <v>0.48594067737185331</v>
      </c>
    </row>
    <row r="15" spans="1:7" ht="21.9" customHeight="1">
      <c r="A15" s="32" t="s">
        <v>55</v>
      </c>
      <c r="B15" s="36">
        <f>SUM(公式!T31)</f>
        <v>860941</v>
      </c>
      <c r="C15" s="36">
        <f>SUM(公式!U31)</f>
        <v>2908500</v>
      </c>
      <c r="D15" s="36">
        <v>1043597</v>
      </c>
      <c r="E15" s="36">
        <v>4019500</v>
      </c>
      <c r="F15" s="34">
        <f t="shared" ref="F15:G19" si="2">SUM(B15/D15-1)</f>
        <v>-0.17502541689943529</v>
      </c>
      <c r="G15" s="34">
        <f t="shared" si="2"/>
        <v>-0.27640253762905831</v>
      </c>
    </row>
    <row r="16" spans="1:7" ht="21.9" customHeight="1">
      <c r="A16" s="32" t="s">
        <v>56</v>
      </c>
      <c r="B16" s="36">
        <f>SUM(公式!T34)</f>
        <v>599091</v>
      </c>
      <c r="C16" s="36">
        <f>SUM(公式!U34)</f>
        <v>3259200</v>
      </c>
      <c r="D16" s="36">
        <v>285231</v>
      </c>
      <c r="E16" s="36">
        <v>1047700</v>
      </c>
      <c r="F16" s="34">
        <f t="shared" si="2"/>
        <v>1.1003712780167652</v>
      </c>
      <c r="G16" s="34">
        <f t="shared" si="2"/>
        <v>2.1108141643600269</v>
      </c>
    </row>
    <row r="17" spans="1:7" ht="21.9" customHeight="1">
      <c r="A17" s="32" t="s">
        <v>57</v>
      </c>
      <c r="B17" s="35">
        <f>SUM(公式!T38)</f>
        <v>109388</v>
      </c>
      <c r="C17" s="35">
        <f>SUM(公式!U38)</f>
        <v>1148200</v>
      </c>
      <c r="D17" s="35">
        <v>4098</v>
      </c>
      <c r="E17" s="35">
        <v>62200</v>
      </c>
      <c r="F17" s="40">
        <f t="shared" si="2"/>
        <v>25.693020985846754</v>
      </c>
      <c r="G17" s="40">
        <f t="shared" si="2"/>
        <v>17.459807073954984</v>
      </c>
    </row>
    <row r="18" spans="1:7" ht="21.9" customHeight="1">
      <c r="A18" s="32" t="s">
        <v>58</v>
      </c>
      <c r="B18" s="36">
        <f>SUM(公式!T41)</f>
        <v>23019</v>
      </c>
      <c r="C18" s="36">
        <f>SUM(公式!U41)</f>
        <v>445700</v>
      </c>
      <c r="D18" s="36">
        <v>86802</v>
      </c>
      <c r="E18" s="36">
        <v>417200</v>
      </c>
      <c r="F18" s="34">
        <f t="shared" si="2"/>
        <v>-0.73481025782816056</v>
      </c>
      <c r="G18" s="34">
        <f t="shared" si="2"/>
        <v>6.83125599232981E-2</v>
      </c>
    </row>
    <row r="19" spans="1:7" ht="21.9" customHeight="1">
      <c r="A19" s="37" t="s">
        <v>50</v>
      </c>
      <c r="B19" s="38">
        <f>SUM(B15:B18)</f>
        <v>1592439</v>
      </c>
      <c r="C19" s="38">
        <f>SUM(C15:C18)</f>
        <v>7761600</v>
      </c>
      <c r="D19" s="38">
        <v>1419728</v>
      </c>
      <c r="E19" s="38">
        <v>5546600</v>
      </c>
      <c r="F19" s="39">
        <f t="shared" si="2"/>
        <v>0.12165076690746401</v>
      </c>
      <c r="G19" s="39">
        <f t="shared" si="2"/>
        <v>0.39934374211228496</v>
      </c>
    </row>
    <row r="20" spans="1:7" ht="21.9" customHeight="1">
      <c r="A20" s="32" t="s">
        <v>59</v>
      </c>
      <c r="B20" s="36">
        <f>SUM(公式!T46)</f>
        <v>3881</v>
      </c>
      <c r="C20" s="36">
        <f>SUM(公式!U46)</f>
        <v>80200</v>
      </c>
      <c r="D20" s="36">
        <v>10182</v>
      </c>
      <c r="E20" s="36">
        <v>117700</v>
      </c>
      <c r="F20" s="34">
        <f t="shared" ref="F20:G23" si="3">SUM(B20/D20-1)</f>
        <v>-0.61883716362207819</v>
      </c>
      <c r="G20" s="34">
        <f t="shared" si="3"/>
        <v>-0.31860662701784193</v>
      </c>
    </row>
    <row r="21" spans="1:7" ht="21.9" customHeight="1">
      <c r="A21" s="32" t="s">
        <v>60</v>
      </c>
      <c r="B21" s="36">
        <f>SUM(公式!T50)</f>
        <v>1377012</v>
      </c>
      <c r="C21" s="36">
        <f>SUM(公式!U50)</f>
        <v>10225600</v>
      </c>
      <c r="D21" s="36">
        <v>863511</v>
      </c>
      <c r="E21" s="36">
        <v>6092700</v>
      </c>
      <c r="F21" s="34">
        <f t="shared" si="3"/>
        <v>0.59466642578959616</v>
      </c>
      <c r="G21" s="34">
        <f t="shared" si="3"/>
        <v>0.67833636975396794</v>
      </c>
    </row>
    <row r="22" spans="1:7" ht="21.9" customHeight="1">
      <c r="A22" s="32" t="s">
        <v>61</v>
      </c>
      <c r="B22" s="36">
        <f>SUM(公式!T55)</f>
        <v>16711</v>
      </c>
      <c r="C22" s="36">
        <f>SUM(公式!U55)</f>
        <v>118400</v>
      </c>
      <c r="D22" s="36">
        <v>34860</v>
      </c>
      <c r="E22" s="36">
        <v>144900</v>
      </c>
      <c r="F22" s="34">
        <f t="shared" si="3"/>
        <v>-0.52062535857716585</v>
      </c>
      <c r="G22" s="34">
        <f t="shared" si="3"/>
        <v>-0.18288474810213939</v>
      </c>
    </row>
    <row r="23" spans="1:7" ht="21.9" customHeight="1">
      <c r="A23" s="37" t="s">
        <v>50</v>
      </c>
      <c r="B23" s="38">
        <f>SUM(B20:B22)</f>
        <v>1397604</v>
      </c>
      <c r="C23" s="38">
        <f>SUM(C20:C22)</f>
        <v>10424200</v>
      </c>
      <c r="D23" s="38">
        <v>908553</v>
      </c>
      <c r="E23" s="38">
        <v>6355300</v>
      </c>
      <c r="F23" s="39">
        <f t="shared" si="3"/>
        <v>0.53827459707909164</v>
      </c>
      <c r="G23" s="39">
        <f t="shared" si="3"/>
        <v>0.64023728226834287</v>
      </c>
    </row>
    <row r="24" spans="1:7" ht="27.75" customHeight="1">
      <c r="A24" s="41" t="s">
        <v>62</v>
      </c>
      <c r="B24" s="42">
        <f>SUM(B9+B14+B19+B23)</f>
        <v>15262804</v>
      </c>
      <c r="C24" s="42">
        <f>SUM(C9+C14+C19+C23)</f>
        <v>55625000</v>
      </c>
      <c r="D24" s="42">
        <v>12145932</v>
      </c>
      <c r="E24" s="42">
        <v>34499800</v>
      </c>
      <c r="F24" s="43">
        <f>SUM(B24/D24-1)</f>
        <v>0.25661859460434977</v>
      </c>
      <c r="G24" s="43">
        <f>SUM(C24/E24-1)</f>
        <v>0.61232818740978212</v>
      </c>
    </row>
    <row r="25" spans="1:7">
      <c r="B25" s="44"/>
      <c r="C25" s="44"/>
      <c r="D25" s="44"/>
      <c r="E25" s="44"/>
    </row>
    <row r="27" spans="1:7">
      <c r="C27" s="46"/>
      <c r="E27" s="46"/>
    </row>
  </sheetData>
  <mergeCells count="5">
    <mergeCell ref="A1:G1"/>
    <mergeCell ref="F2:G2"/>
    <mergeCell ref="D2:E2"/>
    <mergeCell ref="A2:A3"/>
    <mergeCell ref="B2:C2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</sheetPr>
  <dimension ref="A1:G26"/>
  <sheetViews>
    <sheetView workbookViewId="0">
      <selection activeCell="J12" sqref="J12"/>
    </sheetView>
  </sheetViews>
  <sheetFormatPr defaultColWidth="9" defaultRowHeight="15.6"/>
  <cols>
    <col min="1" max="1" width="20.21875" style="29" bestFit="1" customWidth="1"/>
    <col min="2" max="5" width="13.44140625" style="29" bestFit="1" customWidth="1"/>
    <col min="6" max="7" width="11.33203125" style="45" bestFit="1" customWidth="1"/>
    <col min="8" max="16384" width="9" style="29"/>
  </cols>
  <sheetData>
    <row r="1" spans="1:7" ht="36" customHeight="1">
      <c r="A1" s="60" t="s">
        <v>77</v>
      </c>
      <c r="B1" s="60"/>
      <c r="C1" s="60"/>
      <c r="D1" s="60"/>
      <c r="E1" s="60"/>
      <c r="F1" s="60"/>
      <c r="G1" s="60"/>
    </row>
    <row r="2" spans="1:7" ht="25.5" customHeight="1">
      <c r="A2" s="62" t="s">
        <v>36</v>
      </c>
      <c r="B2" s="61" t="s">
        <v>76</v>
      </c>
      <c r="C2" s="61"/>
      <c r="D2" s="61" t="s">
        <v>72</v>
      </c>
      <c r="E2" s="61"/>
      <c r="F2" s="59" t="s">
        <v>38</v>
      </c>
      <c r="G2" s="59"/>
    </row>
    <row r="3" spans="1:7" ht="25.2" customHeight="1">
      <c r="A3" s="63"/>
      <c r="B3" s="30" t="s">
        <v>39</v>
      </c>
      <c r="C3" s="30" t="s">
        <v>40</v>
      </c>
      <c r="D3" s="30" t="s">
        <v>41</v>
      </c>
      <c r="E3" s="30" t="s">
        <v>42</v>
      </c>
      <c r="F3" s="31" t="s">
        <v>43</v>
      </c>
      <c r="G3" s="31" t="s">
        <v>44</v>
      </c>
    </row>
    <row r="4" spans="1:7" ht="21.9" customHeight="1">
      <c r="A4" s="32" t="s">
        <v>45</v>
      </c>
      <c r="B4" s="33">
        <f>SUM(公式!V5)</f>
        <v>3993328</v>
      </c>
      <c r="C4" s="33">
        <f>SUM(公式!W5)</f>
        <v>10974700</v>
      </c>
      <c r="D4" s="33">
        <v>4236622</v>
      </c>
      <c r="E4" s="33">
        <v>9465800</v>
      </c>
      <c r="F4" s="34">
        <f t="shared" ref="F4:G9" si="0">SUM(B4/D4-1)</f>
        <v>-5.7426411891360662E-2</v>
      </c>
      <c r="G4" s="34">
        <f t="shared" si="0"/>
        <v>0.15940543852606215</v>
      </c>
    </row>
    <row r="5" spans="1:7" ht="21.9" customHeight="1">
      <c r="A5" s="32" t="s">
        <v>46</v>
      </c>
      <c r="B5" s="35">
        <f>SUM(公式!V8)</f>
        <v>4739758</v>
      </c>
      <c r="C5" s="35">
        <f>SUM(公式!W8)</f>
        <v>15544000</v>
      </c>
      <c r="D5" s="35">
        <v>2546465</v>
      </c>
      <c r="E5" s="35">
        <v>6105800</v>
      </c>
      <c r="F5" s="34">
        <f t="shared" si="0"/>
        <v>0.86130891255132114</v>
      </c>
      <c r="G5" s="34">
        <f t="shared" si="0"/>
        <v>1.5457761472698088</v>
      </c>
    </row>
    <row r="6" spans="1:7" ht="21.9" customHeight="1">
      <c r="A6" s="32" t="s">
        <v>47</v>
      </c>
      <c r="B6" s="35">
        <f>SUM(公式!V10)</f>
        <v>39855</v>
      </c>
      <c r="C6" s="35">
        <f>SUM(公式!W10)</f>
        <v>490800</v>
      </c>
      <c r="D6" s="35">
        <v>11087</v>
      </c>
      <c r="E6" s="35">
        <v>124100</v>
      </c>
      <c r="F6" s="34">
        <f t="shared" si="0"/>
        <v>2.5947506088211418</v>
      </c>
      <c r="G6" s="34">
        <f t="shared" si="0"/>
        <v>2.9548751007252214</v>
      </c>
    </row>
    <row r="7" spans="1:7" ht="21.9" customHeight="1">
      <c r="A7" s="32" t="s">
        <v>48</v>
      </c>
      <c r="B7" s="36">
        <f>SUM(公式!V12)</f>
        <v>2962435</v>
      </c>
      <c r="C7" s="36">
        <f>SUM(公式!W12)</f>
        <v>7966200</v>
      </c>
      <c r="D7" s="36">
        <v>2853857</v>
      </c>
      <c r="E7" s="36">
        <v>6090000</v>
      </c>
      <c r="F7" s="34">
        <f t="shared" si="0"/>
        <v>3.8046054865398027E-2</v>
      </c>
      <c r="G7" s="34">
        <f t="shared" si="0"/>
        <v>0.30807881773399015</v>
      </c>
    </row>
    <row r="8" spans="1:7" ht="21.9" customHeight="1">
      <c r="A8" s="32" t="s">
        <v>49</v>
      </c>
      <c r="B8" s="36">
        <f>SUM(公式!V14)</f>
        <v>305964</v>
      </c>
      <c r="C8" s="36">
        <f>SUM(公式!W14)</f>
        <v>1038200</v>
      </c>
      <c r="D8" s="36">
        <v>567885</v>
      </c>
      <c r="E8" s="36">
        <v>1258300</v>
      </c>
      <c r="F8" s="34">
        <f t="shared" si="0"/>
        <v>-0.46122190232177285</v>
      </c>
      <c r="G8" s="34">
        <f t="shared" si="0"/>
        <v>-0.17491854088850034</v>
      </c>
    </row>
    <row r="9" spans="1:7" ht="23.4" customHeight="1">
      <c r="A9" s="37" t="s">
        <v>50</v>
      </c>
      <c r="B9" s="38">
        <f>SUM(B4:B8)</f>
        <v>12041340</v>
      </c>
      <c r="C9" s="38">
        <f>SUM(C4:C8)</f>
        <v>36013900</v>
      </c>
      <c r="D9" s="38">
        <v>10215916</v>
      </c>
      <c r="E9" s="38">
        <v>23044000</v>
      </c>
      <c r="F9" s="39">
        <f t="shared" si="0"/>
        <v>0.17868431964397513</v>
      </c>
      <c r="G9" s="39">
        <f t="shared" si="0"/>
        <v>0.56283197361569171</v>
      </c>
    </row>
    <row r="10" spans="1:7" ht="21.9" customHeight="1">
      <c r="A10" s="32" t="s">
        <v>51</v>
      </c>
      <c r="B10" s="36">
        <f>SUM(公式!V20)</f>
        <v>1213483</v>
      </c>
      <c r="C10" s="36">
        <f>SUM(公式!W20)</f>
        <v>4482300</v>
      </c>
      <c r="D10" s="36">
        <v>1010596</v>
      </c>
      <c r="E10" s="36">
        <v>2595800</v>
      </c>
      <c r="F10" s="34">
        <f t="shared" ref="F10:G14" si="1">SUM(B10/D10-1)</f>
        <v>0.20075974969226085</v>
      </c>
      <c r="G10" s="34">
        <f t="shared" si="1"/>
        <v>0.72675090530857545</v>
      </c>
    </row>
    <row r="11" spans="1:7" ht="21.9" customHeight="1">
      <c r="A11" s="32" t="s">
        <v>52</v>
      </c>
      <c r="B11" s="35">
        <f>SUM(公式!V23)</f>
        <v>6291</v>
      </c>
      <c r="C11" s="35">
        <f>SUM(公式!W23)</f>
        <v>93700</v>
      </c>
      <c r="D11" s="35">
        <v>24475</v>
      </c>
      <c r="E11" s="35">
        <v>129000</v>
      </c>
      <c r="F11" s="40">
        <f t="shared" si="1"/>
        <v>-0.74296220633299281</v>
      </c>
      <c r="G11" s="40">
        <f t="shared" si="1"/>
        <v>-0.27364341085271315</v>
      </c>
    </row>
    <row r="12" spans="1:7" ht="21.9" customHeight="1">
      <c r="A12" s="32" t="s">
        <v>53</v>
      </c>
      <c r="B12" s="36">
        <f>SUM(公式!V25)</f>
        <v>0</v>
      </c>
      <c r="C12" s="36">
        <f>SUM(公式!W25)</f>
        <v>0</v>
      </c>
      <c r="D12" s="35">
        <v>0</v>
      </c>
      <c r="E12" s="35">
        <v>0</v>
      </c>
      <c r="F12" s="40">
        <v>0</v>
      </c>
      <c r="G12" s="40">
        <v>0</v>
      </c>
    </row>
    <row r="13" spans="1:7" ht="21.9" customHeight="1">
      <c r="A13" s="32" t="s">
        <v>54</v>
      </c>
      <c r="B13" s="36">
        <f>SUM(公式!V27)</f>
        <v>163461</v>
      </c>
      <c r="C13" s="36">
        <f>SUM(公式!W27)</f>
        <v>664700</v>
      </c>
      <c r="D13" s="36">
        <v>72190</v>
      </c>
      <c r="E13" s="36">
        <v>297100</v>
      </c>
      <c r="F13" s="34">
        <f t="shared" si="1"/>
        <v>1.2643163873112622</v>
      </c>
      <c r="G13" s="34">
        <f t="shared" si="1"/>
        <v>1.2372938404577583</v>
      </c>
    </row>
    <row r="14" spans="1:7" ht="21.9" customHeight="1">
      <c r="A14" s="37" t="s">
        <v>50</v>
      </c>
      <c r="B14" s="38">
        <f>SUM(B10:B13)</f>
        <v>1383235</v>
      </c>
      <c r="C14" s="38">
        <f>SUM(C10:C13)</f>
        <v>5240700</v>
      </c>
      <c r="D14" s="38">
        <v>1107261</v>
      </c>
      <c r="E14" s="38">
        <v>3021900</v>
      </c>
      <c r="F14" s="39">
        <f t="shared" si="1"/>
        <v>0.24924024236381492</v>
      </c>
      <c r="G14" s="39">
        <f t="shared" si="1"/>
        <v>0.73424004765213935</v>
      </c>
    </row>
    <row r="15" spans="1:7" ht="21.9" customHeight="1">
      <c r="A15" s="32" t="s">
        <v>55</v>
      </c>
      <c r="B15" s="36">
        <f>SUM(公式!V31)</f>
        <v>905382</v>
      </c>
      <c r="C15" s="36">
        <f>SUM(公式!W31)</f>
        <v>3076700</v>
      </c>
      <c r="D15" s="36">
        <v>1164350</v>
      </c>
      <c r="E15" s="36">
        <v>4444700</v>
      </c>
      <c r="F15" s="34">
        <f t="shared" ref="F15:G19" si="2">SUM(B15/D15-1)</f>
        <v>-0.22241422252759047</v>
      </c>
      <c r="G15" s="34">
        <f t="shared" si="2"/>
        <v>-0.30778230251760519</v>
      </c>
    </row>
    <row r="16" spans="1:7" ht="21.9" customHeight="1">
      <c r="A16" s="32" t="s">
        <v>56</v>
      </c>
      <c r="B16" s="36">
        <f>SUM(公式!V34)</f>
        <v>610732</v>
      </c>
      <c r="C16" s="36">
        <f>SUM(公式!W34)</f>
        <v>3403700</v>
      </c>
      <c r="D16" s="36">
        <v>297783</v>
      </c>
      <c r="E16" s="36">
        <v>1098200</v>
      </c>
      <c r="F16" s="34">
        <f t="shared" si="2"/>
        <v>1.050929703844746</v>
      </c>
      <c r="G16" s="34">
        <f t="shared" si="2"/>
        <v>2.0993443817155346</v>
      </c>
    </row>
    <row r="17" spans="1:7" ht="21.9" customHeight="1">
      <c r="A17" s="32" t="s">
        <v>57</v>
      </c>
      <c r="B17" s="35">
        <f>SUM(公式!V38)</f>
        <v>120466</v>
      </c>
      <c r="C17" s="35">
        <f>SUM(公式!W38)</f>
        <v>1175900</v>
      </c>
      <c r="D17" s="35">
        <v>4603</v>
      </c>
      <c r="E17" s="35">
        <v>81400</v>
      </c>
      <c r="F17" s="40">
        <f t="shared" si="2"/>
        <v>25.171192700412774</v>
      </c>
      <c r="G17" s="40">
        <f t="shared" si="2"/>
        <v>13.445945945945946</v>
      </c>
    </row>
    <row r="18" spans="1:7" ht="21.9" customHeight="1">
      <c r="A18" s="32" t="s">
        <v>58</v>
      </c>
      <c r="B18" s="36">
        <f>SUM(公式!V41)</f>
        <v>24781</v>
      </c>
      <c r="C18" s="36">
        <f>SUM(公式!W41)</f>
        <v>487700</v>
      </c>
      <c r="D18" s="36">
        <v>88744</v>
      </c>
      <c r="E18" s="36">
        <v>452200</v>
      </c>
      <c r="F18" s="34">
        <f t="shared" si="2"/>
        <v>-0.72075858649598845</v>
      </c>
      <c r="G18" s="34">
        <f t="shared" si="2"/>
        <v>7.850508624502428E-2</v>
      </c>
    </row>
    <row r="19" spans="1:7" ht="21.9" customHeight="1">
      <c r="A19" s="37" t="s">
        <v>50</v>
      </c>
      <c r="B19" s="38">
        <f>SUM(B15:B18)</f>
        <v>1661361</v>
      </c>
      <c r="C19" s="38">
        <f>SUM(C15:C18)</f>
        <v>8144000</v>
      </c>
      <c r="D19" s="38">
        <v>1555480</v>
      </c>
      <c r="E19" s="38">
        <v>6076500</v>
      </c>
      <c r="F19" s="39">
        <f t="shared" si="2"/>
        <v>6.806966338365017E-2</v>
      </c>
      <c r="G19" s="39">
        <f t="shared" si="2"/>
        <v>0.34024520694478722</v>
      </c>
    </row>
    <row r="20" spans="1:7" ht="21.9" customHeight="1">
      <c r="A20" s="32" t="s">
        <v>59</v>
      </c>
      <c r="B20" s="36">
        <f>SUM(公式!V46)</f>
        <v>4791</v>
      </c>
      <c r="C20" s="36">
        <f>SUM(公式!W46)</f>
        <v>102000</v>
      </c>
      <c r="D20" s="36">
        <v>10837</v>
      </c>
      <c r="E20" s="36">
        <v>135600</v>
      </c>
      <c r="F20" s="34">
        <f t="shared" ref="F20:G23" si="3">SUM(B20/D20-1)</f>
        <v>-0.55790347882255231</v>
      </c>
      <c r="G20" s="34">
        <f t="shared" si="3"/>
        <v>-0.24778761061946908</v>
      </c>
    </row>
    <row r="21" spans="1:7" ht="21.9" customHeight="1">
      <c r="A21" s="32" t="s">
        <v>60</v>
      </c>
      <c r="B21" s="36">
        <f>SUM(公式!V50)</f>
        <v>1441683</v>
      </c>
      <c r="C21" s="36">
        <f>SUM(公式!W50)</f>
        <v>11155200</v>
      </c>
      <c r="D21" s="36">
        <v>924348</v>
      </c>
      <c r="E21" s="36">
        <v>6621400</v>
      </c>
      <c r="F21" s="34">
        <f t="shared" si="3"/>
        <v>0.55967557673084167</v>
      </c>
      <c r="G21" s="34">
        <f t="shared" si="3"/>
        <v>0.68471924366448178</v>
      </c>
    </row>
    <row r="22" spans="1:7" ht="21.9" customHeight="1">
      <c r="A22" s="32" t="s">
        <v>61</v>
      </c>
      <c r="B22" s="36">
        <f>SUM(公式!V55)</f>
        <v>17924</v>
      </c>
      <c r="C22" s="36">
        <f>SUM(公式!W55)</f>
        <v>126100</v>
      </c>
      <c r="D22" s="36">
        <v>45865</v>
      </c>
      <c r="E22" s="36">
        <v>185200</v>
      </c>
      <c r="F22" s="34">
        <f t="shared" si="3"/>
        <v>-0.60920091573094948</v>
      </c>
      <c r="G22" s="34">
        <f t="shared" si="3"/>
        <v>-0.31911447084233258</v>
      </c>
    </row>
    <row r="23" spans="1:7" ht="21.9" customHeight="1">
      <c r="A23" s="37" t="s">
        <v>50</v>
      </c>
      <c r="B23" s="38">
        <f>SUM(B20:B22)</f>
        <v>1464398</v>
      </c>
      <c r="C23" s="38">
        <f>SUM(C20:C22)</f>
        <v>11383300</v>
      </c>
      <c r="D23" s="38">
        <v>981050</v>
      </c>
      <c r="E23" s="38">
        <v>6942200</v>
      </c>
      <c r="F23" s="39">
        <f t="shared" si="3"/>
        <v>0.49268436878854294</v>
      </c>
      <c r="G23" s="39">
        <f t="shared" si="3"/>
        <v>0.63972515917144412</v>
      </c>
    </row>
    <row r="24" spans="1:7" ht="27.75" customHeight="1">
      <c r="A24" s="41" t="s">
        <v>62</v>
      </c>
      <c r="B24" s="42">
        <f>SUM(B9+B14+B19+B23)</f>
        <v>16550334</v>
      </c>
      <c r="C24" s="42">
        <f>SUM(C9+C14+C19+C23)</f>
        <v>60781900</v>
      </c>
      <c r="D24" s="42">
        <v>13859707</v>
      </c>
      <c r="E24" s="42">
        <v>39084600</v>
      </c>
      <c r="F24" s="43">
        <f>SUM(B24/D24-1)</f>
        <v>0.19413303614571364</v>
      </c>
      <c r="G24" s="43">
        <f>SUM(C24/E24-1)</f>
        <v>0.5551368058007502</v>
      </c>
    </row>
    <row r="25" spans="1:7">
      <c r="B25" s="44"/>
      <c r="C25" s="44"/>
      <c r="D25" s="44"/>
      <c r="E25" s="44"/>
    </row>
    <row r="26" spans="1:7">
      <c r="C26" s="46"/>
      <c r="E26" s="46"/>
    </row>
  </sheetData>
  <mergeCells count="5">
    <mergeCell ref="A1:G1"/>
    <mergeCell ref="F2:G2"/>
    <mergeCell ref="D2:E2"/>
    <mergeCell ref="A2:A3"/>
    <mergeCell ref="B2:C2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</sheetPr>
  <dimension ref="A1:G26"/>
  <sheetViews>
    <sheetView zoomScaleNormal="100" workbookViewId="0">
      <selection activeCell="D9" sqref="D9"/>
    </sheetView>
  </sheetViews>
  <sheetFormatPr defaultColWidth="9" defaultRowHeight="15.6"/>
  <cols>
    <col min="1" max="1" width="18.6640625" style="10" bestFit="1" customWidth="1"/>
    <col min="2" max="3" width="15.109375" style="10" customWidth="1"/>
    <col min="4" max="4" width="14.6640625" style="10" customWidth="1"/>
    <col min="5" max="5" width="15.6640625" style="10" customWidth="1"/>
    <col min="6" max="6" width="11.33203125" style="13" bestFit="1" customWidth="1"/>
    <col min="7" max="7" width="11.21875" style="13" bestFit="1" customWidth="1"/>
    <col min="8" max="16384" width="9" style="10"/>
  </cols>
  <sheetData>
    <row r="1" spans="1:7" ht="36" customHeight="1">
      <c r="A1" s="60" t="s">
        <v>97</v>
      </c>
      <c r="B1" s="60"/>
      <c r="C1" s="60"/>
      <c r="D1" s="60"/>
      <c r="E1" s="60"/>
      <c r="F1" s="60"/>
      <c r="G1" s="60"/>
    </row>
    <row r="2" spans="1:7" ht="25.5" customHeight="1">
      <c r="A2" s="62" t="s">
        <v>36</v>
      </c>
      <c r="B2" s="61" t="s">
        <v>37</v>
      </c>
      <c r="C2" s="61"/>
      <c r="D2" s="61" t="s">
        <v>37</v>
      </c>
      <c r="E2" s="61"/>
      <c r="F2" s="59" t="s">
        <v>38</v>
      </c>
      <c r="G2" s="59"/>
    </row>
    <row r="3" spans="1:7" ht="25.2" customHeight="1">
      <c r="A3" s="63"/>
      <c r="B3" s="30" t="s">
        <v>39</v>
      </c>
      <c r="C3" s="30" t="s">
        <v>40</v>
      </c>
      <c r="D3" s="30" t="s">
        <v>41</v>
      </c>
      <c r="E3" s="30" t="s">
        <v>42</v>
      </c>
      <c r="F3" s="31" t="s">
        <v>43</v>
      </c>
      <c r="G3" s="31" t="s">
        <v>44</v>
      </c>
    </row>
    <row r="4" spans="1:7" ht="21.9" customHeight="1">
      <c r="A4" s="32" t="s">
        <v>45</v>
      </c>
      <c r="B4" s="33">
        <f>SUM(公式!X5)</f>
        <v>4354893</v>
      </c>
      <c r="C4" s="33">
        <f>SUM(公式!Y5)</f>
        <v>12010400</v>
      </c>
      <c r="D4" s="33">
        <v>4606945</v>
      </c>
      <c r="E4" s="33">
        <v>10447500</v>
      </c>
      <c r="F4" s="34">
        <f t="shared" ref="F4:G9" si="0">SUM(B4/D4-1)</f>
        <v>-5.4711310857846196E-2</v>
      </c>
      <c r="G4" s="34">
        <f t="shared" si="0"/>
        <v>0.14959559703278291</v>
      </c>
    </row>
    <row r="5" spans="1:7" ht="21.9" customHeight="1">
      <c r="A5" s="32" t="s">
        <v>46</v>
      </c>
      <c r="B5" s="35">
        <f>SUM(公式!X8)</f>
        <v>5044738</v>
      </c>
      <c r="C5" s="35">
        <f>SUM(公式!Y8)</f>
        <v>16676800</v>
      </c>
      <c r="D5" s="35">
        <v>3070259</v>
      </c>
      <c r="E5" s="35">
        <v>7372400</v>
      </c>
      <c r="F5" s="34">
        <f t="shared" si="0"/>
        <v>0.64309851383873484</v>
      </c>
      <c r="G5" s="34">
        <f t="shared" si="0"/>
        <v>1.2620584884162551</v>
      </c>
    </row>
    <row r="6" spans="1:7" ht="21.9" customHeight="1">
      <c r="A6" s="32" t="s">
        <v>47</v>
      </c>
      <c r="B6" s="35">
        <f>SUM(公式!X10)</f>
        <v>40154</v>
      </c>
      <c r="C6" s="35">
        <f>SUM(公式!Y10)</f>
        <v>494800</v>
      </c>
      <c r="D6" s="35">
        <v>11829</v>
      </c>
      <c r="E6" s="35">
        <v>134600</v>
      </c>
      <c r="F6" s="34">
        <f t="shared" si="0"/>
        <v>2.3945388452109224</v>
      </c>
      <c r="G6" s="34">
        <f t="shared" si="0"/>
        <v>2.6760772659732539</v>
      </c>
    </row>
    <row r="7" spans="1:7" ht="21.9" customHeight="1">
      <c r="A7" s="32" t="s">
        <v>48</v>
      </c>
      <c r="B7" s="36">
        <f>SUM(公式!X12)</f>
        <v>3355841</v>
      </c>
      <c r="C7" s="36">
        <f>SUM(公式!Y12)</f>
        <v>9019100</v>
      </c>
      <c r="D7" s="36">
        <v>3119667</v>
      </c>
      <c r="E7" s="36">
        <v>6591500</v>
      </c>
      <c r="F7" s="34">
        <f t="shared" si="0"/>
        <v>7.5704874911328712E-2</v>
      </c>
      <c r="G7" s="34">
        <f t="shared" si="0"/>
        <v>0.36829249791398011</v>
      </c>
    </row>
    <row r="8" spans="1:7" ht="21.9" customHeight="1">
      <c r="A8" s="32" t="s">
        <v>49</v>
      </c>
      <c r="B8" s="36">
        <f>SUM(公式!X14)</f>
        <v>320745</v>
      </c>
      <c r="C8" s="36">
        <f>SUM(公式!Y14)</f>
        <v>1081100</v>
      </c>
      <c r="D8" s="36">
        <v>577448</v>
      </c>
      <c r="E8" s="36">
        <v>1304500</v>
      </c>
      <c r="F8" s="34">
        <f t="shared" si="0"/>
        <v>-0.44454738781673853</v>
      </c>
      <c r="G8" s="34">
        <f t="shared" si="0"/>
        <v>-0.17125335377539286</v>
      </c>
    </row>
    <row r="9" spans="1:7" ht="23.4" customHeight="1">
      <c r="A9" s="37" t="s">
        <v>50</v>
      </c>
      <c r="B9" s="38">
        <f>SUM(B4:B8)</f>
        <v>13116371</v>
      </c>
      <c r="C9" s="38">
        <f>SUM(C4:C8)</f>
        <v>39282200</v>
      </c>
      <c r="D9" s="38">
        <v>11386148</v>
      </c>
      <c r="E9" s="38">
        <v>25850500</v>
      </c>
      <c r="F9" s="39">
        <f t="shared" si="0"/>
        <v>0.15195859038544035</v>
      </c>
      <c r="G9" s="39">
        <f t="shared" si="0"/>
        <v>0.51959149726310905</v>
      </c>
    </row>
    <row r="10" spans="1:7" ht="21.9" customHeight="1">
      <c r="A10" s="32" t="s">
        <v>51</v>
      </c>
      <c r="B10" s="36">
        <f>SUM(公式!X20)</f>
        <v>1310396</v>
      </c>
      <c r="C10" s="36">
        <f>SUM(公式!Y20)</f>
        <v>4908200</v>
      </c>
      <c r="D10" s="36">
        <v>1138983</v>
      </c>
      <c r="E10" s="36">
        <v>2971900</v>
      </c>
      <c r="F10" s="34">
        <f t="shared" ref="F10:G14" si="1">SUM(B10/D10-1)</f>
        <v>0.15049653945669084</v>
      </c>
      <c r="G10" s="34">
        <f t="shared" si="1"/>
        <v>0.65153605437598849</v>
      </c>
    </row>
    <row r="11" spans="1:7" ht="21.9" customHeight="1">
      <c r="A11" s="32" t="s">
        <v>52</v>
      </c>
      <c r="B11" s="35">
        <f>SUM(公式!X23)</f>
        <v>6291</v>
      </c>
      <c r="C11" s="35">
        <f>SUM(公式!Y23)</f>
        <v>93700</v>
      </c>
      <c r="D11" s="35">
        <v>25027</v>
      </c>
      <c r="E11" s="35">
        <v>133400</v>
      </c>
      <c r="F11" s="40">
        <f t="shared" si="1"/>
        <v>-0.74863147800375596</v>
      </c>
      <c r="G11" s="40">
        <f t="shared" si="1"/>
        <v>-0.29760119940029983</v>
      </c>
    </row>
    <row r="12" spans="1:7" ht="21.9" customHeight="1">
      <c r="A12" s="32" t="s">
        <v>53</v>
      </c>
      <c r="B12" s="36">
        <f>SUM(公式!X25)</f>
        <v>0</v>
      </c>
      <c r="C12" s="36">
        <f>SUM(公式!Y25)</f>
        <v>0</v>
      </c>
      <c r="D12" s="35">
        <v>64</v>
      </c>
      <c r="E12" s="35">
        <v>1600</v>
      </c>
      <c r="F12" s="40">
        <v>0</v>
      </c>
      <c r="G12" s="40">
        <v>0</v>
      </c>
    </row>
    <row r="13" spans="1:7" ht="21.9" customHeight="1">
      <c r="A13" s="32" t="s">
        <v>54</v>
      </c>
      <c r="B13" s="36">
        <f>SUM(公式!X27)</f>
        <v>169865</v>
      </c>
      <c r="C13" s="36">
        <f>SUM(公式!Y27)</f>
        <v>705200</v>
      </c>
      <c r="D13" s="36">
        <v>86777</v>
      </c>
      <c r="E13" s="36">
        <v>344300</v>
      </c>
      <c r="F13" s="34">
        <f t="shared" si="1"/>
        <v>0.95748873549442814</v>
      </c>
      <c r="G13" s="34">
        <f t="shared" si="1"/>
        <v>1.0482137670636074</v>
      </c>
    </row>
    <row r="14" spans="1:7" ht="21.9" customHeight="1">
      <c r="A14" s="37" t="s">
        <v>50</v>
      </c>
      <c r="B14" s="38">
        <f>SUM(B10:B13)</f>
        <v>1486552</v>
      </c>
      <c r="C14" s="38">
        <f>SUM(C10:C13)</f>
        <v>5707100</v>
      </c>
      <c r="D14" s="38">
        <v>1250851</v>
      </c>
      <c r="E14" s="38">
        <v>3451200</v>
      </c>
      <c r="F14" s="39">
        <f t="shared" si="1"/>
        <v>0.18843251514369008</v>
      </c>
      <c r="G14" s="39">
        <f t="shared" si="1"/>
        <v>0.65365669911914703</v>
      </c>
    </row>
    <row r="15" spans="1:7" ht="21.9" customHeight="1">
      <c r="A15" s="32" t="s">
        <v>55</v>
      </c>
      <c r="B15" s="36">
        <f>SUM(公式!X31)</f>
        <v>932793</v>
      </c>
      <c r="C15" s="36">
        <f>SUM(公式!Y31)</f>
        <v>3250700</v>
      </c>
      <c r="D15" s="36">
        <v>1333111</v>
      </c>
      <c r="E15" s="36">
        <v>4916500</v>
      </c>
      <c r="F15" s="34">
        <f t="shared" ref="F15:G19" si="2">SUM(B15/D15-1)</f>
        <v>-0.30028857311956769</v>
      </c>
      <c r="G15" s="34">
        <f t="shared" si="2"/>
        <v>-0.33881826502593304</v>
      </c>
    </row>
    <row r="16" spans="1:7" ht="21.9" customHeight="1">
      <c r="A16" s="32" t="s">
        <v>56</v>
      </c>
      <c r="B16" s="36">
        <f>SUM(公式!X34)</f>
        <v>650758</v>
      </c>
      <c r="C16" s="36">
        <f>SUM(公式!Y34)</f>
        <v>3560000</v>
      </c>
      <c r="D16" s="36">
        <v>360773</v>
      </c>
      <c r="E16" s="36">
        <v>1317000</v>
      </c>
      <c r="F16" s="34">
        <f t="shared" si="2"/>
        <v>0.80378797748168518</v>
      </c>
      <c r="G16" s="34">
        <f t="shared" si="2"/>
        <v>1.7031131359149581</v>
      </c>
    </row>
    <row r="17" spans="1:7" ht="21.9" customHeight="1">
      <c r="A17" s="32" t="s">
        <v>57</v>
      </c>
      <c r="B17" s="35">
        <f>SUM(公式!X38)</f>
        <v>123288</v>
      </c>
      <c r="C17" s="35">
        <f>SUM(公式!Y38)</f>
        <v>1238800</v>
      </c>
      <c r="D17" s="35">
        <v>5364</v>
      </c>
      <c r="E17" s="35">
        <v>115800</v>
      </c>
      <c r="F17" s="40">
        <f t="shared" si="2"/>
        <v>21.98434004474273</v>
      </c>
      <c r="G17" s="40">
        <f t="shared" si="2"/>
        <v>9.6977547495682206</v>
      </c>
    </row>
    <row r="18" spans="1:7" ht="21.9" customHeight="1">
      <c r="A18" s="32" t="s">
        <v>58</v>
      </c>
      <c r="B18" s="36">
        <f>SUM(公式!X41)</f>
        <v>26541</v>
      </c>
      <c r="C18" s="36">
        <f>SUM(公式!Y41)</f>
        <v>525100</v>
      </c>
      <c r="D18" s="36">
        <v>89969</v>
      </c>
      <c r="E18" s="36">
        <v>474900</v>
      </c>
      <c r="F18" s="34">
        <f t="shared" si="2"/>
        <v>-0.70499838833375938</v>
      </c>
      <c r="G18" s="34">
        <f t="shared" si="2"/>
        <v>0.10570646451884613</v>
      </c>
    </row>
    <row r="19" spans="1:7" ht="21.9" customHeight="1">
      <c r="A19" s="37" t="s">
        <v>50</v>
      </c>
      <c r="B19" s="38">
        <f>SUM(B15:B18)</f>
        <v>1733380</v>
      </c>
      <c r="C19" s="38">
        <f>SUM(C15:C18)</f>
        <v>8574600</v>
      </c>
      <c r="D19" s="38">
        <v>1789217</v>
      </c>
      <c r="E19" s="38">
        <v>6824200</v>
      </c>
      <c r="F19" s="39">
        <f t="shared" si="2"/>
        <v>-3.1207505853119044E-2</v>
      </c>
      <c r="G19" s="39">
        <f t="shared" si="2"/>
        <v>0.25649893027754178</v>
      </c>
    </row>
    <row r="20" spans="1:7" ht="21.9" customHeight="1">
      <c r="A20" s="32" t="s">
        <v>59</v>
      </c>
      <c r="B20" s="36">
        <f>SUM(公式!X46)</f>
        <v>4927</v>
      </c>
      <c r="C20" s="36">
        <f>SUM(公式!Y46)</f>
        <v>104700</v>
      </c>
      <c r="D20" s="36">
        <v>12479</v>
      </c>
      <c r="E20" s="36">
        <v>156300</v>
      </c>
      <c r="F20" s="34">
        <f t="shared" ref="F20:G23" si="3">SUM(B20/D20-1)</f>
        <v>-0.60517669685070918</v>
      </c>
      <c r="G20" s="34">
        <f t="shared" si="3"/>
        <v>-0.33013435700575811</v>
      </c>
    </row>
    <row r="21" spans="1:7" ht="21.9" customHeight="1">
      <c r="A21" s="32" t="s">
        <v>60</v>
      </c>
      <c r="B21" s="36">
        <f>SUM(公式!X50)</f>
        <v>1557231</v>
      </c>
      <c r="C21" s="36">
        <f>SUM(公式!Y50)</f>
        <v>12088900</v>
      </c>
      <c r="D21" s="36">
        <v>978823</v>
      </c>
      <c r="E21" s="36">
        <v>7371400</v>
      </c>
      <c r="F21" s="34">
        <f t="shared" si="3"/>
        <v>0.59092195422461469</v>
      </c>
      <c r="G21" s="34">
        <f t="shared" si="3"/>
        <v>0.63997341074965397</v>
      </c>
    </row>
    <row r="22" spans="1:7" ht="21.9" customHeight="1">
      <c r="A22" s="32" t="s">
        <v>61</v>
      </c>
      <c r="B22" s="36">
        <f>SUM(公式!X55)</f>
        <v>17969</v>
      </c>
      <c r="C22" s="36">
        <f>SUM(公式!Y55)</f>
        <v>129300</v>
      </c>
      <c r="D22" s="36">
        <v>66021</v>
      </c>
      <c r="E22" s="36">
        <v>265500</v>
      </c>
      <c r="F22" s="34">
        <f t="shared" si="3"/>
        <v>-0.7278290240983929</v>
      </c>
      <c r="G22" s="34">
        <f t="shared" si="3"/>
        <v>-0.51299435028248586</v>
      </c>
    </row>
    <row r="23" spans="1:7" ht="21.9" customHeight="1">
      <c r="A23" s="37" t="s">
        <v>50</v>
      </c>
      <c r="B23" s="38">
        <f>SUM(B20:B22)</f>
        <v>1580127</v>
      </c>
      <c r="C23" s="38">
        <f>SUM(C20:C22)</f>
        <v>12322900</v>
      </c>
      <c r="D23" s="38">
        <v>1057323</v>
      </c>
      <c r="E23" s="38">
        <v>7793200</v>
      </c>
      <c r="F23" s="39">
        <f t="shared" si="3"/>
        <v>0.49446006565637934</v>
      </c>
      <c r="G23" s="39">
        <f t="shared" si="3"/>
        <v>0.58123748909305539</v>
      </c>
    </row>
    <row r="24" spans="1:7" ht="27.75" customHeight="1">
      <c r="A24" s="41" t="s">
        <v>62</v>
      </c>
      <c r="B24" s="42">
        <f>SUM(B9+B14+B19+B23)</f>
        <v>17916430</v>
      </c>
      <c r="C24" s="42">
        <f>SUM(C9+C14+C19+C23)</f>
        <v>65886800</v>
      </c>
      <c r="D24" s="42">
        <v>15483539</v>
      </c>
      <c r="E24" s="42">
        <v>43919100</v>
      </c>
      <c r="F24" s="43">
        <f>SUM(B24/D24-1)</f>
        <v>0.15712757916649411</v>
      </c>
      <c r="G24" s="43">
        <f>SUM(C24/E24-1)</f>
        <v>0.50018556846565621</v>
      </c>
    </row>
    <row r="25" spans="1:7">
      <c r="B25" s="12"/>
      <c r="C25" s="12"/>
      <c r="D25" s="12"/>
      <c r="E25" s="12"/>
    </row>
    <row r="26" spans="1:7">
      <c r="C26" s="11"/>
      <c r="E26" s="11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9" tint="-0.249977111117893"/>
  </sheetPr>
  <dimension ref="A1:Y62"/>
  <sheetViews>
    <sheetView zoomScale="106" zoomScaleNormal="106" workbookViewId="0">
      <pane xSplit="1" topLeftCell="B1" activePane="topRight" state="frozen"/>
      <selection pane="topRight" activeCell="D11" sqref="D11"/>
    </sheetView>
  </sheetViews>
  <sheetFormatPr defaultColWidth="15.6640625" defaultRowHeight="15.6"/>
  <cols>
    <col min="1" max="1" width="30.109375" style="15" customWidth="1"/>
    <col min="2" max="2" width="14.44140625" style="53" bestFit="1" customWidth="1"/>
    <col min="3" max="3" width="15.109375" style="54" bestFit="1" customWidth="1"/>
    <col min="4" max="4" width="14.44140625" style="53" bestFit="1" customWidth="1"/>
    <col min="5" max="5" width="15.109375" style="54" bestFit="1" customWidth="1"/>
    <col min="6" max="6" width="14.44140625" style="53" bestFit="1" customWidth="1"/>
    <col min="7" max="7" width="15.109375" style="54" bestFit="1" customWidth="1"/>
    <col min="8" max="8" width="14.44140625" style="53" bestFit="1" customWidth="1"/>
    <col min="9" max="9" width="15.109375" style="54" bestFit="1" customWidth="1"/>
    <col min="10" max="10" width="14.44140625" style="53" bestFit="1" customWidth="1"/>
    <col min="11" max="11" width="15.109375" style="54" bestFit="1" customWidth="1"/>
    <col min="12" max="12" width="14.44140625" style="53" bestFit="1" customWidth="1"/>
    <col min="13" max="13" width="15.109375" style="54" bestFit="1" customWidth="1"/>
    <col min="14" max="14" width="14.44140625" style="53" bestFit="1" customWidth="1"/>
    <col min="15" max="15" width="13.88671875" style="53" customWidth="1"/>
    <col min="16" max="17" width="13.88671875" style="55" customWidth="1"/>
    <col min="18" max="19" width="13.88671875" style="57" customWidth="1"/>
    <col min="20" max="20" width="13.88671875" style="53" customWidth="1"/>
    <col min="21" max="21" width="17.44140625" style="53" customWidth="1"/>
    <col min="22" max="22" width="15.44140625" style="53" customWidth="1"/>
    <col min="23" max="25" width="15.88671875" style="53" bestFit="1" customWidth="1"/>
    <col min="26" max="16384" width="15.6640625" style="15"/>
  </cols>
  <sheetData>
    <row r="1" spans="1:25" ht="25.5" customHeight="1">
      <c r="A1" s="66" t="s">
        <v>106</v>
      </c>
      <c r="B1" s="66"/>
      <c r="C1" s="66"/>
      <c r="D1" s="47"/>
      <c r="E1" s="48"/>
      <c r="F1" s="47"/>
      <c r="G1" s="48"/>
      <c r="H1" s="47"/>
      <c r="I1" s="48"/>
      <c r="J1" s="49"/>
      <c r="K1" s="50"/>
      <c r="L1" s="49"/>
      <c r="M1" s="50"/>
      <c r="N1" s="49"/>
      <c r="O1" s="49"/>
      <c r="R1" s="56"/>
      <c r="S1" s="56"/>
      <c r="T1" s="49"/>
      <c r="U1" s="49"/>
      <c r="V1" s="49"/>
      <c r="W1" s="49"/>
      <c r="X1" s="49"/>
      <c r="Y1" s="49"/>
    </row>
    <row r="3" spans="1:25" s="16" customFormat="1" ht="21.9" customHeight="1">
      <c r="A3" s="17"/>
      <c r="B3" s="71" t="s">
        <v>101</v>
      </c>
      <c r="C3" s="72"/>
      <c r="D3" s="71" t="s">
        <v>103</v>
      </c>
      <c r="E3" s="72"/>
      <c r="F3" s="71" t="s">
        <v>105</v>
      </c>
      <c r="G3" s="72"/>
      <c r="H3" s="67" t="s">
        <v>66</v>
      </c>
      <c r="I3" s="68"/>
      <c r="J3" s="67" t="s">
        <v>67</v>
      </c>
      <c r="K3" s="68"/>
      <c r="L3" s="67" t="s">
        <v>68</v>
      </c>
      <c r="M3" s="68"/>
      <c r="N3" s="67" t="s">
        <v>73</v>
      </c>
      <c r="O3" s="68"/>
      <c r="P3" s="67" t="s">
        <v>74</v>
      </c>
      <c r="Q3" s="68"/>
      <c r="R3" s="67" t="s">
        <v>75</v>
      </c>
      <c r="S3" s="68"/>
      <c r="T3" s="67" t="s">
        <v>71</v>
      </c>
      <c r="U3" s="68"/>
      <c r="V3" s="67" t="s">
        <v>76</v>
      </c>
      <c r="W3" s="68"/>
      <c r="X3" s="67" t="s">
        <v>96</v>
      </c>
      <c r="Y3" s="68"/>
    </row>
    <row r="4" spans="1:25" s="16" customFormat="1" ht="29.4" customHeight="1">
      <c r="A4" s="18" t="s">
        <v>0</v>
      </c>
      <c r="B4" s="73" t="s">
        <v>41</v>
      </c>
      <c r="C4" s="73" t="s">
        <v>42</v>
      </c>
      <c r="D4" s="73" t="s">
        <v>41</v>
      </c>
      <c r="E4" s="73" t="s">
        <v>42</v>
      </c>
      <c r="F4" s="73" t="s">
        <v>41</v>
      </c>
      <c r="G4" s="73" t="s">
        <v>42</v>
      </c>
      <c r="H4" s="51" t="s">
        <v>41</v>
      </c>
      <c r="I4" s="51" t="s">
        <v>42</v>
      </c>
      <c r="J4" s="51" t="s">
        <v>41</v>
      </c>
      <c r="K4" s="51" t="s">
        <v>42</v>
      </c>
      <c r="L4" s="51" t="s">
        <v>41</v>
      </c>
      <c r="M4" s="51" t="s">
        <v>42</v>
      </c>
      <c r="N4" s="51" t="s">
        <v>41</v>
      </c>
      <c r="O4" s="51" t="s">
        <v>42</v>
      </c>
      <c r="P4" s="51" t="s">
        <v>41</v>
      </c>
      <c r="Q4" s="51" t="s">
        <v>42</v>
      </c>
      <c r="R4" s="51" t="s">
        <v>41</v>
      </c>
      <c r="S4" s="51" t="s">
        <v>42</v>
      </c>
      <c r="T4" s="51" t="s">
        <v>41</v>
      </c>
      <c r="U4" s="58" t="s">
        <v>40</v>
      </c>
      <c r="V4" s="51" t="s">
        <v>41</v>
      </c>
      <c r="W4" s="51" t="s">
        <v>42</v>
      </c>
      <c r="X4" s="51" t="s">
        <v>41</v>
      </c>
      <c r="Y4" s="51" t="s">
        <v>42</v>
      </c>
    </row>
    <row r="5" spans="1:25" ht="21.9" customHeight="1">
      <c r="A5" s="19" t="s">
        <v>1</v>
      </c>
      <c r="B5" s="73">
        <f t="shared" ref="B5:I5" si="0">SUM(B6:B7)</f>
        <v>411229</v>
      </c>
      <c r="C5" s="73">
        <f t="shared" si="0"/>
        <v>1090900</v>
      </c>
      <c r="D5" s="73">
        <f t="shared" si="0"/>
        <v>707292</v>
      </c>
      <c r="E5" s="73">
        <f t="shared" si="0"/>
        <v>1807600</v>
      </c>
      <c r="F5" s="73">
        <f t="shared" si="0"/>
        <v>1077953</v>
      </c>
      <c r="G5" s="73">
        <f t="shared" si="0"/>
        <v>2931900</v>
      </c>
      <c r="H5" s="51">
        <f t="shared" si="0"/>
        <v>1692671</v>
      </c>
      <c r="I5" s="51">
        <f t="shared" si="0"/>
        <v>4182200</v>
      </c>
      <c r="J5" s="51">
        <f>SUM(J6:J7)</f>
        <v>1865823</v>
      </c>
      <c r="K5" s="51">
        <f>SUM(K6:K7)</f>
        <v>4782500</v>
      </c>
      <c r="L5" s="51">
        <f t="shared" ref="L5:Q5" si="1">SUM(L6:L7)</f>
        <v>2148603</v>
      </c>
      <c r="M5" s="51">
        <f t="shared" si="1"/>
        <v>5538100</v>
      </c>
      <c r="N5" s="51">
        <f t="shared" si="1"/>
        <v>2437787</v>
      </c>
      <c r="O5" s="51">
        <f t="shared" si="1"/>
        <v>6591900</v>
      </c>
      <c r="P5" s="51">
        <f t="shared" si="1"/>
        <v>2792940</v>
      </c>
      <c r="Q5" s="51">
        <f t="shared" si="1"/>
        <v>7449100</v>
      </c>
      <c r="R5" s="51">
        <f t="shared" ref="R5:W5" si="2">SUM(R6:R7)</f>
        <v>3158793</v>
      </c>
      <c r="S5" s="51">
        <f t="shared" si="2"/>
        <v>8533100</v>
      </c>
      <c r="T5" s="51">
        <f>SUM(T6:T7)</f>
        <v>3555636</v>
      </c>
      <c r="U5" s="51">
        <f>SUM(U6:U7)</f>
        <v>9634900</v>
      </c>
      <c r="V5" s="51">
        <f t="shared" si="2"/>
        <v>3993328</v>
      </c>
      <c r="W5" s="51">
        <f t="shared" si="2"/>
        <v>10974700</v>
      </c>
      <c r="X5" s="51">
        <f>SUM(X6:X7)</f>
        <v>4354893</v>
      </c>
      <c r="Y5" s="51">
        <f>SUM(Y6:Y7)</f>
        <v>12010400</v>
      </c>
    </row>
    <row r="6" spans="1:25" ht="21.9" customHeight="1">
      <c r="A6" s="19">
        <v>55092100001</v>
      </c>
      <c r="B6" s="73">
        <v>236496</v>
      </c>
      <c r="C6" s="73">
        <v>645500</v>
      </c>
      <c r="D6" s="73">
        <v>408700</v>
      </c>
      <c r="E6" s="73">
        <v>1018700</v>
      </c>
      <c r="F6" s="73">
        <v>576357</v>
      </c>
      <c r="G6" s="73">
        <v>1563700</v>
      </c>
      <c r="H6" s="51">
        <v>1129910</v>
      </c>
      <c r="I6" s="51">
        <v>2720400</v>
      </c>
      <c r="J6" s="51">
        <v>1258592</v>
      </c>
      <c r="K6" s="51">
        <v>3214000</v>
      </c>
      <c r="L6" s="51">
        <v>1364810</v>
      </c>
      <c r="M6" s="51">
        <v>3581000</v>
      </c>
      <c r="N6" s="51">
        <v>1487946</v>
      </c>
      <c r="O6" s="51">
        <v>4072200</v>
      </c>
      <c r="P6" s="51">
        <v>1707395</v>
      </c>
      <c r="Q6" s="51">
        <v>4611800</v>
      </c>
      <c r="R6" s="51">
        <v>1903612</v>
      </c>
      <c r="S6" s="51">
        <v>5166300</v>
      </c>
      <c r="T6" s="51">
        <v>2111313</v>
      </c>
      <c r="U6" s="51">
        <v>5844400</v>
      </c>
      <c r="V6" s="51">
        <v>2409234</v>
      </c>
      <c r="W6" s="51">
        <v>6862200</v>
      </c>
      <c r="X6" s="51">
        <v>2584128</v>
      </c>
      <c r="Y6" s="51">
        <v>7445400</v>
      </c>
    </row>
    <row r="7" spans="1:25" ht="21.9" customHeight="1">
      <c r="A7" s="19">
        <v>55092200000</v>
      </c>
      <c r="B7" s="73">
        <v>174733</v>
      </c>
      <c r="C7" s="73">
        <v>445400</v>
      </c>
      <c r="D7" s="73">
        <v>298592</v>
      </c>
      <c r="E7" s="73">
        <v>788900</v>
      </c>
      <c r="F7" s="73">
        <v>501596</v>
      </c>
      <c r="G7" s="73">
        <v>1368200</v>
      </c>
      <c r="H7" s="51">
        <v>562761</v>
      </c>
      <c r="I7" s="51">
        <v>1461800</v>
      </c>
      <c r="J7" s="51">
        <v>607231</v>
      </c>
      <c r="K7" s="51">
        <v>1568500</v>
      </c>
      <c r="L7" s="51">
        <v>783793</v>
      </c>
      <c r="M7" s="51">
        <v>1957100</v>
      </c>
      <c r="N7" s="51">
        <v>949841</v>
      </c>
      <c r="O7" s="51">
        <v>2519700</v>
      </c>
      <c r="P7" s="51">
        <v>1085545</v>
      </c>
      <c r="Q7" s="51">
        <v>2837300</v>
      </c>
      <c r="R7" s="51">
        <v>1255181</v>
      </c>
      <c r="S7" s="51">
        <v>3366800</v>
      </c>
      <c r="T7" s="51">
        <v>1444323</v>
      </c>
      <c r="U7" s="51">
        <v>3790500</v>
      </c>
      <c r="V7" s="51">
        <v>1584094</v>
      </c>
      <c r="W7" s="51">
        <v>4112500</v>
      </c>
      <c r="X7" s="51">
        <v>1770765</v>
      </c>
      <c r="Y7" s="51">
        <v>4565000</v>
      </c>
    </row>
    <row r="8" spans="1:25" ht="21.9" customHeight="1">
      <c r="A8" s="19" t="s">
        <v>2</v>
      </c>
      <c r="B8" s="73">
        <f>SUM(B9:B9)</f>
        <v>345135</v>
      </c>
      <c r="C8" s="73">
        <f>SUM(C9)</f>
        <v>1441700</v>
      </c>
      <c r="D8" s="73">
        <f>SUM(D9:D9)</f>
        <v>670912</v>
      </c>
      <c r="E8" s="73">
        <f>SUM(E9)</f>
        <v>2684500</v>
      </c>
      <c r="F8" s="73">
        <f t="shared" ref="F8:G8" si="3">SUM(F9)</f>
        <v>1018099</v>
      </c>
      <c r="G8" s="73">
        <f t="shared" si="3"/>
        <v>3867000</v>
      </c>
      <c r="H8" s="51">
        <f t="shared" ref="H8:M8" si="4">SUM(H9)</f>
        <v>1864742</v>
      </c>
      <c r="I8" s="51">
        <f t="shared" si="4"/>
        <v>5250900</v>
      </c>
      <c r="J8" s="51">
        <f t="shared" si="4"/>
        <v>2255009</v>
      </c>
      <c r="K8" s="51">
        <f t="shared" si="4"/>
        <v>6500400</v>
      </c>
      <c r="L8" s="51">
        <f t="shared" si="4"/>
        <v>2678047</v>
      </c>
      <c r="M8" s="51">
        <f t="shared" si="4"/>
        <v>8011500</v>
      </c>
      <c r="N8" s="51">
        <f>SUM(N9)</f>
        <v>3036073</v>
      </c>
      <c r="O8" s="51">
        <f>SUM(O9)</f>
        <v>9372000</v>
      </c>
      <c r="P8" s="51">
        <f>SUM(P9)</f>
        <v>3512564</v>
      </c>
      <c r="Q8" s="51">
        <f>SUM(Q9)</f>
        <v>10967800</v>
      </c>
      <c r="R8" s="51">
        <f t="shared" ref="R8:Y8" si="5">SUM(R9)</f>
        <v>3951312</v>
      </c>
      <c r="S8" s="51">
        <f t="shared" si="5"/>
        <v>12526800</v>
      </c>
      <c r="T8" s="51">
        <f t="shared" si="5"/>
        <v>4474055</v>
      </c>
      <c r="U8" s="51">
        <f t="shared" si="5"/>
        <v>14647000</v>
      </c>
      <c r="V8" s="51">
        <f t="shared" si="5"/>
        <v>4739758</v>
      </c>
      <c r="W8" s="51">
        <f t="shared" si="5"/>
        <v>15544000</v>
      </c>
      <c r="X8" s="51">
        <f t="shared" si="5"/>
        <v>5044738</v>
      </c>
      <c r="Y8" s="51">
        <f t="shared" si="5"/>
        <v>16676800</v>
      </c>
    </row>
    <row r="9" spans="1:25" ht="21.9" customHeight="1">
      <c r="A9" s="19">
        <v>55095100004</v>
      </c>
      <c r="B9" s="73">
        <v>345135</v>
      </c>
      <c r="C9" s="73">
        <v>1441700</v>
      </c>
      <c r="D9" s="73">
        <v>670912</v>
      </c>
      <c r="E9" s="73">
        <v>2684500</v>
      </c>
      <c r="F9" s="73">
        <v>1018099</v>
      </c>
      <c r="G9" s="73">
        <v>3867000</v>
      </c>
      <c r="H9" s="51">
        <v>1864742</v>
      </c>
      <c r="I9" s="51">
        <v>5250900</v>
      </c>
      <c r="J9" s="51">
        <v>2255009</v>
      </c>
      <c r="K9" s="51">
        <v>6500400</v>
      </c>
      <c r="L9" s="51">
        <v>2678047</v>
      </c>
      <c r="M9" s="51">
        <v>8011500</v>
      </c>
      <c r="N9" s="51">
        <v>3036073</v>
      </c>
      <c r="O9" s="51">
        <v>9372000</v>
      </c>
      <c r="P9" s="51">
        <v>3512564</v>
      </c>
      <c r="Q9" s="51">
        <v>10967800</v>
      </c>
      <c r="R9" s="51">
        <v>3951312</v>
      </c>
      <c r="S9" s="51">
        <v>12526800</v>
      </c>
      <c r="T9" s="51">
        <v>4474055</v>
      </c>
      <c r="U9" s="51">
        <v>14647000</v>
      </c>
      <c r="V9" s="51">
        <v>4739758</v>
      </c>
      <c r="W9" s="51">
        <v>15544000</v>
      </c>
      <c r="X9" s="51">
        <v>5044738</v>
      </c>
      <c r="Y9" s="51">
        <v>16676800</v>
      </c>
    </row>
    <row r="10" spans="1:25" ht="21.9" customHeight="1">
      <c r="A10" s="19" t="s">
        <v>3</v>
      </c>
      <c r="B10" s="73">
        <f>SUM(B11:B11)</f>
        <v>666</v>
      </c>
      <c r="C10" s="73">
        <f>SUM(C11)</f>
        <v>9300</v>
      </c>
      <c r="D10" s="73">
        <f>SUM(D11:D11)</f>
        <v>8948</v>
      </c>
      <c r="E10" s="73">
        <f>SUM(E11)</f>
        <v>108200</v>
      </c>
      <c r="F10" s="73">
        <f t="shared" ref="F10:G10" si="6">SUM(F11)</f>
        <v>9010</v>
      </c>
      <c r="G10" s="73">
        <f t="shared" si="6"/>
        <v>109600</v>
      </c>
      <c r="H10" s="51">
        <f t="shared" ref="H10:M10" si="7">SUM(H11)</f>
        <v>31225</v>
      </c>
      <c r="I10" s="51">
        <f t="shared" si="7"/>
        <v>396300</v>
      </c>
      <c r="J10" s="51">
        <f t="shared" si="7"/>
        <v>31475</v>
      </c>
      <c r="K10" s="51">
        <f t="shared" si="7"/>
        <v>401000</v>
      </c>
      <c r="L10" s="51">
        <f t="shared" si="7"/>
        <v>35156</v>
      </c>
      <c r="M10" s="51">
        <f t="shared" si="7"/>
        <v>440200</v>
      </c>
      <c r="N10" s="51">
        <f>SUM(N11)</f>
        <v>35156</v>
      </c>
      <c r="O10" s="51">
        <f>SUM(O11)</f>
        <v>440200</v>
      </c>
      <c r="P10" s="51">
        <f>SUM(P11)</f>
        <v>39855</v>
      </c>
      <c r="Q10" s="51">
        <f>SUM(Q11)</f>
        <v>490800</v>
      </c>
      <c r="R10" s="51">
        <f t="shared" ref="R10:Y10" si="8">SUM(R11)</f>
        <v>39855</v>
      </c>
      <c r="S10" s="51">
        <f t="shared" si="8"/>
        <v>490800</v>
      </c>
      <c r="T10" s="51">
        <f t="shared" si="8"/>
        <v>39855</v>
      </c>
      <c r="U10" s="51">
        <f t="shared" si="8"/>
        <v>490800</v>
      </c>
      <c r="V10" s="51">
        <f t="shared" si="8"/>
        <v>39855</v>
      </c>
      <c r="W10" s="51">
        <f t="shared" si="8"/>
        <v>490800</v>
      </c>
      <c r="X10" s="51">
        <f t="shared" si="8"/>
        <v>40154</v>
      </c>
      <c r="Y10" s="51">
        <f t="shared" si="8"/>
        <v>494800</v>
      </c>
    </row>
    <row r="11" spans="1:25" ht="21.9" customHeight="1">
      <c r="A11" s="19">
        <v>55095200003</v>
      </c>
      <c r="B11" s="73">
        <v>666</v>
      </c>
      <c r="C11" s="73">
        <v>9300</v>
      </c>
      <c r="D11" s="73">
        <v>8948</v>
      </c>
      <c r="E11" s="73">
        <v>108200</v>
      </c>
      <c r="F11" s="73">
        <v>9010</v>
      </c>
      <c r="G11" s="73">
        <v>109600</v>
      </c>
      <c r="H11" s="51">
        <v>31225</v>
      </c>
      <c r="I11" s="51">
        <v>396300</v>
      </c>
      <c r="J11" s="51">
        <v>31475</v>
      </c>
      <c r="K11" s="51">
        <v>401000</v>
      </c>
      <c r="L11" s="51">
        <v>35156</v>
      </c>
      <c r="M11" s="51">
        <v>440200</v>
      </c>
      <c r="N11" s="51">
        <v>35156</v>
      </c>
      <c r="O11" s="51">
        <v>440200</v>
      </c>
      <c r="P11" s="51">
        <v>39855</v>
      </c>
      <c r="Q11" s="51">
        <v>490800</v>
      </c>
      <c r="R11" s="51">
        <v>39855</v>
      </c>
      <c r="S11" s="51">
        <v>490800</v>
      </c>
      <c r="T11" s="51">
        <v>39855</v>
      </c>
      <c r="U11" s="51">
        <v>490800</v>
      </c>
      <c r="V11" s="51">
        <v>39855</v>
      </c>
      <c r="W11" s="51">
        <v>490800</v>
      </c>
      <c r="X11" s="51">
        <v>40154</v>
      </c>
      <c r="Y11" s="51">
        <v>494800</v>
      </c>
    </row>
    <row r="12" spans="1:25" ht="21.9" customHeight="1">
      <c r="A12" s="19" t="s">
        <v>4</v>
      </c>
      <c r="B12" s="73">
        <f>SUM(B13)</f>
        <v>114721</v>
      </c>
      <c r="C12" s="73">
        <f>SUM(C13)</f>
        <v>337200</v>
      </c>
      <c r="D12" s="73">
        <f>SUM(D13:D13)</f>
        <v>316684</v>
      </c>
      <c r="E12" s="73">
        <f>SUM(E13)</f>
        <v>882900</v>
      </c>
      <c r="F12" s="73">
        <f t="shared" ref="F12:G12" si="9">SUM(F13)</f>
        <v>635866</v>
      </c>
      <c r="G12" s="73">
        <f t="shared" si="9"/>
        <v>1828300</v>
      </c>
      <c r="H12" s="51">
        <f t="shared" ref="H12:M12" si="10">SUM(H13)</f>
        <v>1194448</v>
      </c>
      <c r="I12" s="51">
        <f t="shared" si="10"/>
        <v>3056600</v>
      </c>
      <c r="J12" s="51">
        <f t="shared" si="10"/>
        <v>1420933</v>
      </c>
      <c r="K12" s="51">
        <f t="shared" si="10"/>
        <v>3718200</v>
      </c>
      <c r="L12" s="51">
        <f t="shared" si="10"/>
        <v>1578048</v>
      </c>
      <c r="M12" s="51">
        <f t="shared" si="10"/>
        <v>4124300</v>
      </c>
      <c r="N12" s="51">
        <f>SUM(N13)</f>
        <v>1894928</v>
      </c>
      <c r="O12" s="51">
        <f>SUM(O13)</f>
        <v>5068200</v>
      </c>
      <c r="P12" s="51">
        <f>SUM(P13)</f>
        <v>2236910</v>
      </c>
      <c r="Q12" s="51">
        <f>SUM(Q13)</f>
        <v>6065400</v>
      </c>
      <c r="R12" s="51">
        <f t="shared" ref="R12:Y12" si="11">SUM(R13)</f>
        <v>2407764</v>
      </c>
      <c r="S12" s="51">
        <f t="shared" si="11"/>
        <v>6492800</v>
      </c>
      <c r="T12" s="51">
        <f t="shared" si="11"/>
        <v>2769279</v>
      </c>
      <c r="U12" s="51">
        <f t="shared" si="11"/>
        <v>7436400</v>
      </c>
      <c r="V12" s="51">
        <f t="shared" si="11"/>
        <v>2962435</v>
      </c>
      <c r="W12" s="51">
        <f t="shared" si="11"/>
        <v>7966200</v>
      </c>
      <c r="X12" s="51">
        <f t="shared" si="11"/>
        <v>3355841</v>
      </c>
      <c r="Y12" s="51">
        <f t="shared" si="11"/>
        <v>9019100</v>
      </c>
    </row>
    <row r="13" spans="1:25" ht="21.9" customHeight="1">
      <c r="A13" s="19">
        <v>55095300002</v>
      </c>
      <c r="B13" s="73">
        <v>114721</v>
      </c>
      <c r="C13" s="73">
        <v>337200</v>
      </c>
      <c r="D13" s="73">
        <v>316684</v>
      </c>
      <c r="E13" s="73">
        <v>882900</v>
      </c>
      <c r="F13" s="73">
        <v>635866</v>
      </c>
      <c r="G13" s="73">
        <v>1828300</v>
      </c>
      <c r="H13" s="51">
        <v>1194448</v>
      </c>
      <c r="I13" s="51">
        <v>3056600</v>
      </c>
      <c r="J13" s="51">
        <v>1420933</v>
      </c>
      <c r="K13" s="51">
        <v>3718200</v>
      </c>
      <c r="L13" s="51">
        <v>1578048</v>
      </c>
      <c r="M13" s="51">
        <v>4124300</v>
      </c>
      <c r="N13" s="51">
        <v>1894928</v>
      </c>
      <c r="O13" s="51">
        <v>5068200</v>
      </c>
      <c r="P13" s="51">
        <v>2236910</v>
      </c>
      <c r="Q13" s="51">
        <v>6065400</v>
      </c>
      <c r="R13" s="51">
        <v>2407764</v>
      </c>
      <c r="S13" s="51">
        <v>6492800</v>
      </c>
      <c r="T13" s="51">
        <v>2769279</v>
      </c>
      <c r="U13" s="51">
        <v>7436400</v>
      </c>
      <c r="V13" s="51">
        <v>2962435</v>
      </c>
      <c r="W13" s="51">
        <v>7966200</v>
      </c>
      <c r="X13" s="51">
        <v>3355841</v>
      </c>
      <c r="Y13" s="51">
        <v>9019100</v>
      </c>
    </row>
    <row r="14" spans="1:25" ht="21.9" customHeight="1">
      <c r="A14" s="19" t="s">
        <v>5</v>
      </c>
      <c r="B14" s="73">
        <f t="shared" ref="B14:I14" si="12">SUM(B15:B17)</f>
        <v>14765</v>
      </c>
      <c r="C14" s="73">
        <f t="shared" si="12"/>
        <v>40600</v>
      </c>
      <c r="D14" s="73">
        <f t="shared" si="12"/>
        <v>21147</v>
      </c>
      <c r="E14" s="73">
        <f t="shared" si="12"/>
        <v>112300</v>
      </c>
      <c r="F14" s="73">
        <f t="shared" si="12"/>
        <v>40573</v>
      </c>
      <c r="G14" s="73">
        <f t="shared" si="12"/>
        <v>197000</v>
      </c>
      <c r="H14" s="51">
        <f t="shared" si="12"/>
        <v>168011</v>
      </c>
      <c r="I14" s="51">
        <f t="shared" si="12"/>
        <v>572400</v>
      </c>
      <c r="J14" s="51">
        <f t="shared" ref="J14:Q14" si="13">SUM(J15:J17)</f>
        <v>191249</v>
      </c>
      <c r="K14" s="51">
        <f t="shared" si="13"/>
        <v>640100</v>
      </c>
      <c r="L14" s="51">
        <f t="shared" si="13"/>
        <v>211353</v>
      </c>
      <c r="M14" s="51">
        <f t="shared" si="13"/>
        <v>716200</v>
      </c>
      <c r="N14" s="51">
        <f t="shared" si="13"/>
        <v>246479</v>
      </c>
      <c r="O14" s="51">
        <f t="shared" si="13"/>
        <v>840700</v>
      </c>
      <c r="P14" s="51">
        <f t="shared" si="13"/>
        <v>270598</v>
      </c>
      <c r="Q14" s="51">
        <f t="shared" si="13"/>
        <v>911300</v>
      </c>
      <c r="R14" s="51">
        <f t="shared" ref="R14:W14" si="14">SUM(R15:R17)</f>
        <v>286676</v>
      </c>
      <c r="S14" s="51">
        <f t="shared" si="14"/>
        <v>956900</v>
      </c>
      <c r="T14" s="51">
        <f>SUM(T15:T17)</f>
        <v>290705</v>
      </c>
      <c r="U14" s="51">
        <f>SUM(U15:U17)</f>
        <v>991900</v>
      </c>
      <c r="V14" s="51">
        <f t="shared" si="14"/>
        <v>305964</v>
      </c>
      <c r="W14" s="51">
        <f t="shared" si="14"/>
        <v>1038200</v>
      </c>
      <c r="X14" s="51">
        <f>SUM(X15:X17)</f>
        <v>320745</v>
      </c>
      <c r="Y14" s="51">
        <f>SUM(Y15:Y17)</f>
        <v>1081100</v>
      </c>
    </row>
    <row r="15" spans="1:25" ht="21.9" customHeight="1">
      <c r="A15" s="20" t="s">
        <v>21</v>
      </c>
      <c r="B15" s="73">
        <v>281</v>
      </c>
      <c r="C15" s="73">
        <v>2300</v>
      </c>
      <c r="D15" s="73">
        <v>1175</v>
      </c>
      <c r="E15" s="73">
        <v>40400</v>
      </c>
      <c r="F15" s="73">
        <v>1228</v>
      </c>
      <c r="G15" s="73">
        <v>43200</v>
      </c>
      <c r="H15" s="51">
        <v>128399</v>
      </c>
      <c r="I15" s="51">
        <v>420600</v>
      </c>
      <c r="J15" s="51">
        <v>151325</v>
      </c>
      <c r="K15" s="51">
        <v>482500</v>
      </c>
      <c r="L15" s="51">
        <v>171429</v>
      </c>
      <c r="M15" s="51">
        <v>558600</v>
      </c>
      <c r="N15" s="51">
        <v>191019</v>
      </c>
      <c r="O15" s="51">
        <v>637700</v>
      </c>
      <c r="P15" s="51">
        <v>214863</v>
      </c>
      <c r="Q15" s="51">
        <v>699300</v>
      </c>
      <c r="R15" s="51">
        <v>215192</v>
      </c>
      <c r="S15" s="51">
        <v>710700</v>
      </c>
      <c r="T15" s="51">
        <v>215440</v>
      </c>
      <c r="U15" s="51">
        <v>722800</v>
      </c>
      <c r="V15" s="51">
        <v>215694</v>
      </c>
      <c r="W15" s="51">
        <v>734300</v>
      </c>
      <c r="X15" s="51">
        <v>215914</v>
      </c>
      <c r="Y15" s="51">
        <v>742600</v>
      </c>
    </row>
    <row r="16" spans="1:25" ht="21.9" customHeight="1">
      <c r="A16" s="20" t="s">
        <v>17</v>
      </c>
      <c r="B16" s="73">
        <v>14347</v>
      </c>
      <c r="C16" s="73">
        <v>35900</v>
      </c>
      <c r="D16" s="73">
        <v>14347</v>
      </c>
      <c r="E16" s="73">
        <v>35900</v>
      </c>
      <c r="F16" s="73">
        <v>29335</v>
      </c>
      <c r="G16" s="73">
        <v>91000</v>
      </c>
      <c r="H16" s="51">
        <v>32380</v>
      </c>
      <c r="I16" s="51">
        <v>108400</v>
      </c>
      <c r="J16" s="51">
        <v>32692</v>
      </c>
      <c r="K16" s="51">
        <v>114200</v>
      </c>
      <c r="L16" s="51">
        <v>32692</v>
      </c>
      <c r="M16" s="51">
        <v>114200</v>
      </c>
      <c r="N16" s="51">
        <v>47747</v>
      </c>
      <c r="O16" s="51">
        <v>153300</v>
      </c>
      <c r="P16" s="51">
        <v>47747</v>
      </c>
      <c r="Q16" s="51">
        <v>153300</v>
      </c>
      <c r="R16" s="51">
        <v>62997</v>
      </c>
      <c r="S16" s="51">
        <v>187000</v>
      </c>
      <c r="T16" s="51">
        <v>62997</v>
      </c>
      <c r="U16" s="51">
        <v>187000</v>
      </c>
      <c r="V16" s="51">
        <v>78002</v>
      </c>
      <c r="W16" s="51">
        <v>221800</v>
      </c>
      <c r="X16" s="51">
        <v>92563</v>
      </c>
      <c r="Y16" s="51">
        <v>256400</v>
      </c>
    </row>
    <row r="17" spans="1:25" ht="21.9" customHeight="1">
      <c r="A17" s="20" t="s">
        <v>18</v>
      </c>
      <c r="B17" s="73">
        <v>137</v>
      </c>
      <c r="C17" s="73">
        <v>2400</v>
      </c>
      <c r="D17" s="73">
        <v>5625</v>
      </c>
      <c r="E17" s="73">
        <v>36000</v>
      </c>
      <c r="F17" s="73">
        <v>10010</v>
      </c>
      <c r="G17" s="73">
        <v>62800</v>
      </c>
      <c r="H17" s="51">
        <v>7232</v>
      </c>
      <c r="I17" s="51">
        <v>43400</v>
      </c>
      <c r="J17" s="51">
        <v>7232</v>
      </c>
      <c r="K17" s="51">
        <v>43400</v>
      </c>
      <c r="L17" s="51">
        <v>7232</v>
      </c>
      <c r="M17" s="51">
        <v>43400</v>
      </c>
      <c r="N17" s="51">
        <v>7713</v>
      </c>
      <c r="O17" s="51">
        <v>49700</v>
      </c>
      <c r="P17" s="51">
        <v>7988</v>
      </c>
      <c r="Q17" s="51">
        <v>58700</v>
      </c>
      <c r="R17" s="51">
        <v>8487</v>
      </c>
      <c r="S17" s="51">
        <v>59200</v>
      </c>
      <c r="T17" s="51">
        <v>12268</v>
      </c>
      <c r="U17" s="51">
        <v>82100</v>
      </c>
      <c r="V17" s="51">
        <v>12268</v>
      </c>
      <c r="W17" s="51">
        <v>82100</v>
      </c>
      <c r="X17" s="51">
        <v>12268</v>
      </c>
      <c r="Y17" s="51">
        <v>82100</v>
      </c>
    </row>
    <row r="18" spans="1:25" ht="23.4" customHeight="1">
      <c r="A18" s="21" t="s">
        <v>22</v>
      </c>
      <c r="B18" s="73">
        <f t="shared" ref="B18:I18" si="15">SUM(B5+B8+B10+B12+B14)</f>
        <v>886516</v>
      </c>
      <c r="C18" s="73">
        <f t="shared" si="15"/>
        <v>2919700</v>
      </c>
      <c r="D18" s="73">
        <f>SUM(D5+D8+D10+D12+D14)</f>
        <v>1724983</v>
      </c>
      <c r="E18" s="73">
        <f t="shared" si="15"/>
        <v>5595500</v>
      </c>
      <c r="F18" s="73">
        <f t="shared" si="15"/>
        <v>2781501</v>
      </c>
      <c r="G18" s="73">
        <f t="shared" si="15"/>
        <v>8933800</v>
      </c>
      <c r="H18" s="51">
        <f t="shared" si="15"/>
        <v>4951097</v>
      </c>
      <c r="I18" s="51">
        <f t="shared" si="15"/>
        <v>13458400</v>
      </c>
      <c r="J18" s="51">
        <f t="shared" ref="J18:Q18" si="16">SUM(J5+J8+J10+J12+J14)</f>
        <v>5764489</v>
      </c>
      <c r="K18" s="51">
        <f t="shared" si="16"/>
        <v>16042200</v>
      </c>
      <c r="L18" s="51">
        <f t="shared" si="16"/>
        <v>6651207</v>
      </c>
      <c r="M18" s="51">
        <f t="shared" si="16"/>
        <v>18830300</v>
      </c>
      <c r="N18" s="51">
        <f t="shared" si="16"/>
        <v>7650423</v>
      </c>
      <c r="O18" s="51">
        <f t="shared" si="16"/>
        <v>22313000</v>
      </c>
      <c r="P18" s="51">
        <f t="shared" si="16"/>
        <v>8852867</v>
      </c>
      <c r="Q18" s="51">
        <f t="shared" si="16"/>
        <v>25884400</v>
      </c>
      <c r="R18" s="51">
        <f t="shared" ref="R18:W18" si="17">SUM(R5+R8+R10+R12+R14)</f>
        <v>9844400</v>
      </c>
      <c r="S18" s="51">
        <f t="shared" si="17"/>
        <v>29000400</v>
      </c>
      <c r="T18" s="51">
        <f>SUM(T5+T8+T10+T12+T14)</f>
        <v>11129530</v>
      </c>
      <c r="U18" s="51">
        <f>SUM(U5+U8+U10+U12+U14)</f>
        <v>33201000</v>
      </c>
      <c r="V18" s="51">
        <f t="shared" si="17"/>
        <v>12041340</v>
      </c>
      <c r="W18" s="51">
        <f t="shared" si="17"/>
        <v>36013900</v>
      </c>
      <c r="X18" s="51">
        <f>SUM(X5+X8+X10+X12+X14)</f>
        <v>13116371</v>
      </c>
      <c r="Y18" s="51">
        <f>SUM(Y5+Y8+Y10+Y12+Y14)</f>
        <v>39282200</v>
      </c>
    </row>
    <row r="19" spans="1:25" ht="11.4" customHeight="1">
      <c r="A19" s="22"/>
      <c r="B19" s="73"/>
      <c r="C19" s="73"/>
      <c r="D19" s="73"/>
      <c r="E19" s="73"/>
      <c r="F19" s="73"/>
      <c r="G19" s="73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</row>
    <row r="20" spans="1:25" ht="21.9" customHeight="1">
      <c r="A20" s="23" t="s">
        <v>6</v>
      </c>
      <c r="B20" s="73">
        <f t="shared" ref="B20:I20" si="18">SUM(B21:B22)</f>
        <v>252775</v>
      </c>
      <c r="C20" s="73">
        <f t="shared" si="18"/>
        <v>1010000</v>
      </c>
      <c r="D20" s="73">
        <f t="shared" si="18"/>
        <v>425029</v>
      </c>
      <c r="E20" s="73">
        <f t="shared" si="18"/>
        <v>1672600</v>
      </c>
      <c r="F20" s="73">
        <f t="shared" si="18"/>
        <v>520728</v>
      </c>
      <c r="G20" s="73">
        <f t="shared" si="18"/>
        <v>2063100</v>
      </c>
      <c r="H20" s="51">
        <f t="shared" si="18"/>
        <v>515633</v>
      </c>
      <c r="I20" s="51">
        <f t="shared" si="18"/>
        <v>1666400</v>
      </c>
      <c r="J20" s="51">
        <f t="shared" ref="J20:Q20" si="19">SUM(J21:J22)</f>
        <v>595709</v>
      </c>
      <c r="K20" s="51">
        <f t="shared" si="19"/>
        <v>1998900</v>
      </c>
      <c r="L20" s="51">
        <f t="shared" si="19"/>
        <v>665384</v>
      </c>
      <c r="M20" s="51">
        <f t="shared" si="19"/>
        <v>2319300</v>
      </c>
      <c r="N20" s="51">
        <f t="shared" si="19"/>
        <v>718120</v>
      </c>
      <c r="O20" s="51">
        <f t="shared" si="19"/>
        <v>2531300</v>
      </c>
      <c r="P20" s="51">
        <f t="shared" si="19"/>
        <v>815472</v>
      </c>
      <c r="Q20" s="51">
        <f t="shared" si="19"/>
        <v>2922300</v>
      </c>
      <c r="R20" s="51">
        <f t="shared" ref="R20:W20" si="20">SUM(R21:R22)</f>
        <v>875291</v>
      </c>
      <c r="S20" s="51">
        <f t="shared" si="20"/>
        <v>3154500</v>
      </c>
      <c r="T20" s="51">
        <f>SUM(T21:T22)</f>
        <v>998942</v>
      </c>
      <c r="U20" s="51">
        <f>SUM(U21:U22)</f>
        <v>3608900</v>
      </c>
      <c r="V20" s="51">
        <f t="shared" si="20"/>
        <v>1213483</v>
      </c>
      <c r="W20" s="51">
        <f t="shared" si="20"/>
        <v>4482300</v>
      </c>
      <c r="X20" s="51">
        <f>SUM(X21:X22)</f>
        <v>1310396</v>
      </c>
      <c r="Y20" s="51">
        <f>SUM(Y21:Y22)</f>
        <v>4908200</v>
      </c>
    </row>
    <row r="21" spans="1:25" ht="21.9" customHeight="1">
      <c r="A21" s="23">
        <v>55093100009</v>
      </c>
      <c r="B21" s="73">
        <v>116610</v>
      </c>
      <c r="C21" s="73">
        <v>404000</v>
      </c>
      <c r="D21" s="73">
        <v>186872</v>
      </c>
      <c r="E21" s="73">
        <v>641400</v>
      </c>
      <c r="F21" s="73">
        <v>227713</v>
      </c>
      <c r="G21" s="73">
        <v>740700</v>
      </c>
      <c r="H21" s="51">
        <v>305958</v>
      </c>
      <c r="I21" s="51">
        <v>863400</v>
      </c>
      <c r="J21" s="51">
        <v>330970</v>
      </c>
      <c r="K21" s="51">
        <v>964200</v>
      </c>
      <c r="L21" s="51">
        <v>385099</v>
      </c>
      <c r="M21" s="51">
        <v>1198900</v>
      </c>
      <c r="N21" s="51">
        <v>426259</v>
      </c>
      <c r="O21" s="51">
        <v>1345000</v>
      </c>
      <c r="P21" s="51">
        <v>490520</v>
      </c>
      <c r="Q21" s="51">
        <v>1550400</v>
      </c>
      <c r="R21" s="51">
        <v>501845</v>
      </c>
      <c r="S21" s="51">
        <v>1593400</v>
      </c>
      <c r="T21" s="51">
        <v>577970</v>
      </c>
      <c r="U21" s="51">
        <v>1824500</v>
      </c>
      <c r="V21" s="51">
        <v>721729</v>
      </c>
      <c r="W21" s="51">
        <v>2376500</v>
      </c>
      <c r="X21" s="51">
        <v>746729</v>
      </c>
      <c r="Y21" s="51">
        <v>2468000</v>
      </c>
    </row>
    <row r="22" spans="1:25" ht="21.9" customHeight="1">
      <c r="A22" s="23">
        <v>55093200008</v>
      </c>
      <c r="B22" s="73">
        <v>136165</v>
      </c>
      <c r="C22" s="73">
        <v>606000</v>
      </c>
      <c r="D22" s="73">
        <v>238157</v>
      </c>
      <c r="E22" s="73">
        <v>1031200</v>
      </c>
      <c r="F22" s="73">
        <v>293015</v>
      </c>
      <c r="G22" s="73">
        <v>1322400</v>
      </c>
      <c r="H22" s="51">
        <v>209675</v>
      </c>
      <c r="I22" s="51">
        <v>803000</v>
      </c>
      <c r="J22" s="51">
        <v>264739</v>
      </c>
      <c r="K22" s="51">
        <v>1034700</v>
      </c>
      <c r="L22" s="51">
        <v>280285</v>
      </c>
      <c r="M22" s="51">
        <v>1120400</v>
      </c>
      <c r="N22" s="51">
        <v>291861</v>
      </c>
      <c r="O22" s="51">
        <v>1186300</v>
      </c>
      <c r="P22" s="51">
        <v>324952</v>
      </c>
      <c r="Q22" s="51">
        <v>1371900</v>
      </c>
      <c r="R22" s="51">
        <v>373446</v>
      </c>
      <c r="S22" s="51">
        <v>1561100</v>
      </c>
      <c r="T22" s="51">
        <v>420972</v>
      </c>
      <c r="U22" s="51">
        <v>1784400</v>
      </c>
      <c r="V22" s="51">
        <v>491754</v>
      </c>
      <c r="W22" s="51">
        <v>2105800</v>
      </c>
      <c r="X22" s="51">
        <v>563667</v>
      </c>
      <c r="Y22" s="51">
        <v>2440200</v>
      </c>
    </row>
    <row r="23" spans="1:25" ht="21.9" customHeight="1">
      <c r="A23" s="19" t="s">
        <v>33</v>
      </c>
      <c r="B23" s="73">
        <f>SUM(B24:B24)</f>
        <v>0</v>
      </c>
      <c r="C23" s="73">
        <f t="shared" ref="C23" si="21">SUM(C24:C24)</f>
        <v>0</v>
      </c>
      <c r="D23" s="73">
        <f>D24</f>
        <v>11771</v>
      </c>
      <c r="E23" s="73">
        <f>E24</f>
        <v>55500</v>
      </c>
      <c r="F23" s="73">
        <f t="shared" ref="F23:G23" si="22">F24</f>
        <v>23741</v>
      </c>
      <c r="G23" s="73">
        <f t="shared" si="22"/>
        <v>117400</v>
      </c>
      <c r="H23" s="51">
        <f t="shared" ref="H23:S23" si="23">H24</f>
        <v>0</v>
      </c>
      <c r="I23" s="51">
        <f t="shared" si="23"/>
        <v>0</v>
      </c>
      <c r="J23" s="51">
        <f t="shared" si="23"/>
        <v>1008</v>
      </c>
      <c r="K23" s="51">
        <f t="shared" si="23"/>
        <v>8900</v>
      </c>
      <c r="L23" s="51">
        <f t="shared" si="23"/>
        <v>1350</v>
      </c>
      <c r="M23" s="51">
        <f t="shared" si="23"/>
        <v>12500</v>
      </c>
      <c r="N23" s="51">
        <f t="shared" si="23"/>
        <v>1851</v>
      </c>
      <c r="O23" s="51">
        <f t="shared" si="23"/>
        <v>14700</v>
      </c>
      <c r="P23" s="51">
        <f t="shared" si="23"/>
        <v>3905</v>
      </c>
      <c r="Q23" s="51">
        <f t="shared" si="23"/>
        <v>23800</v>
      </c>
      <c r="R23" s="51">
        <f t="shared" si="23"/>
        <v>5182</v>
      </c>
      <c r="S23" s="51">
        <f t="shared" si="23"/>
        <v>80600</v>
      </c>
      <c r="T23" s="51">
        <f t="shared" ref="T23" si="24">T24</f>
        <v>6236</v>
      </c>
      <c r="U23" s="51">
        <f t="shared" ref="U23" si="25">U24</f>
        <v>93200</v>
      </c>
      <c r="V23" s="51">
        <f t="shared" ref="V23" si="26">V24</f>
        <v>6291</v>
      </c>
      <c r="W23" s="51">
        <f t="shared" ref="W23" si="27">W24</f>
        <v>93700</v>
      </c>
      <c r="X23" s="51">
        <f t="shared" ref="X23" si="28">X24</f>
        <v>6291</v>
      </c>
      <c r="Y23" s="51">
        <f t="shared" ref="Y23" si="29">Y24</f>
        <v>93700</v>
      </c>
    </row>
    <row r="24" spans="1:25" ht="21.9" customHeight="1">
      <c r="A24" s="23">
        <v>55096100002</v>
      </c>
      <c r="B24" s="73"/>
      <c r="C24" s="73"/>
      <c r="D24" s="73">
        <v>11771</v>
      </c>
      <c r="E24" s="73">
        <v>55500</v>
      </c>
      <c r="F24" s="73">
        <v>23741</v>
      </c>
      <c r="G24" s="73">
        <v>117400</v>
      </c>
      <c r="H24" s="51"/>
      <c r="I24" s="51"/>
      <c r="J24" s="51">
        <v>1008</v>
      </c>
      <c r="K24" s="51">
        <v>8900</v>
      </c>
      <c r="L24" s="51">
        <v>1350</v>
      </c>
      <c r="M24" s="51">
        <v>12500</v>
      </c>
      <c r="N24" s="51">
        <v>1851</v>
      </c>
      <c r="O24" s="51">
        <v>14700</v>
      </c>
      <c r="P24" s="51">
        <v>3905</v>
      </c>
      <c r="Q24" s="51">
        <v>23800</v>
      </c>
      <c r="R24" s="51">
        <v>5182</v>
      </c>
      <c r="S24" s="51">
        <v>80600</v>
      </c>
      <c r="T24" s="51">
        <v>6236</v>
      </c>
      <c r="U24" s="51">
        <v>93200</v>
      </c>
      <c r="V24" s="51">
        <v>6291</v>
      </c>
      <c r="W24" s="51">
        <v>93700</v>
      </c>
      <c r="X24" s="51">
        <v>6291</v>
      </c>
      <c r="Y24" s="51">
        <v>93700</v>
      </c>
    </row>
    <row r="25" spans="1:25" ht="21.9" customHeight="1">
      <c r="A25" s="19" t="s">
        <v>34</v>
      </c>
      <c r="B25" s="73">
        <f t="shared" ref="B25:M25" si="30">SUM(B26:B26)</f>
        <v>0</v>
      </c>
      <c r="C25" s="73">
        <f t="shared" si="30"/>
        <v>0</v>
      </c>
      <c r="D25" s="73">
        <f t="shared" si="30"/>
        <v>0</v>
      </c>
      <c r="E25" s="73">
        <f t="shared" si="30"/>
        <v>0</v>
      </c>
      <c r="F25" s="73">
        <f t="shared" si="30"/>
        <v>0</v>
      </c>
      <c r="G25" s="73">
        <f t="shared" si="30"/>
        <v>0</v>
      </c>
      <c r="H25" s="51">
        <f t="shared" si="30"/>
        <v>0</v>
      </c>
      <c r="I25" s="51">
        <f t="shared" si="30"/>
        <v>0</v>
      </c>
      <c r="J25" s="51">
        <f t="shared" si="30"/>
        <v>0</v>
      </c>
      <c r="K25" s="51">
        <f t="shared" si="30"/>
        <v>0</v>
      </c>
      <c r="L25" s="51">
        <f t="shared" si="30"/>
        <v>0</v>
      </c>
      <c r="M25" s="51">
        <f t="shared" si="30"/>
        <v>0</v>
      </c>
      <c r="N25" s="51">
        <f t="shared" ref="N25:Y25" si="31">SUM(N26:N26)</f>
        <v>0</v>
      </c>
      <c r="O25" s="51">
        <f t="shared" si="31"/>
        <v>0</v>
      </c>
      <c r="P25" s="51">
        <f t="shared" si="31"/>
        <v>0</v>
      </c>
      <c r="Q25" s="51">
        <f t="shared" si="31"/>
        <v>0</v>
      </c>
      <c r="R25" s="51">
        <f t="shared" si="31"/>
        <v>0</v>
      </c>
      <c r="S25" s="51">
        <f t="shared" si="31"/>
        <v>0</v>
      </c>
      <c r="T25" s="51">
        <f t="shared" si="31"/>
        <v>0</v>
      </c>
      <c r="U25" s="51">
        <f t="shared" si="31"/>
        <v>0</v>
      </c>
      <c r="V25" s="51">
        <f t="shared" si="31"/>
        <v>0</v>
      </c>
      <c r="W25" s="51">
        <f t="shared" si="31"/>
        <v>0</v>
      </c>
      <c r="X25" s="51">
        <f t="shared" si="31"/>
        <v>0</v>
      </c>
      <c r="Y25" s="51">
        <f t="shared" si="31"/>
        <v>0</v>
      </c>
    </row>
    <row r="26" spans="1:25" ht="21.9" customHeight="1">
      <c r="A26" s="19">
        <v>55096200001</v>
      </c>
      <c r="B26" s="73"/>
      <c r="C26" s="73"/>
      <c r="D26" s="73"/>
      <c r="E26" s="73"/>
      <c r="F26" s="73"/>
      <c r="G26" s="73"/>
      <c r="H26" s="51">
        <v>0</v>
      </c>
      <c r="I26" s="51">
        <v>0</v>
      </c>
      <c r="J26" s="51">
        <v>0</v>
      </c>
      <c r="K26" s="51">
        <v>0</v>
      </c>
      <c r="L26" s="51">
        <v>0</v>
      </c>
      <c r="M26" s="51">
        <v>0</v>
      </c>
      <c r="N26" s="51">
        <v>0</v>
      </c>
      <c r="O26" s="51">
        <v>0</v>
      </c>
      <c r="P26" s="51">
        <v>0</v>
      </c>
      <c r="Q26" s="51">
        <v>0</v>
      </c>
      <c r="R26" s="51"/>
      <c r="S26" s="51"/>
      <c r="T26" s="51">
        <v>0</v>
      </c>
      <c r="U26" s="51">
        <v>0</v>
      </c>
      <c r="V26" s="51"/>
      <c r="W26" s="51"/>
      <c r="X26" s="51">
        <v>0</v>
      </c>
      <c r="Y26" s="51">
        <v>0</v>
      </c>
    </row>
    <row r="27" spans="1:25" ht="21.9" customHeight="1">
      <c r="A27" s="19" t="s">
        <v>9</v>
      </c>
      <c r="B27" s="73">
        <f t="shared" ref="B27:L27" si="32">SUM(B28:B28)</f>
        <v>19865</v>
      </c>
      <c r="C27" s="73">
        <f t="shared" si="32"/>
        <v>96400</v>
      </c>
      <c r="D27" s="73">
        <f t="shared" si="32"/>
        <v>19865</v>
      </c>
      <c r="E27" s="73">
        <f t="shared" si="32"/>
        <v>96400</v>
      </c>
      <c r="F27" s="73">
        <f t="shared" si="32"/>
        <v>48444</v>
      </c>
      <c r="G27" s="73">
        <f t="shared" si="32"/>
        <v>198900</v>
      </c>
      <c r="H27" s="51">
        <f t="shared" si="32"/>
        <v>48594</v>
      </c>
      <c r="I27" s="51">
        <f>SUM(I28:I28)</f>
        <v>160200</v>
      </c>
      <c r="J27" s="51">
        <f t="shared" si="32"/>
        <v>64445</v>
      </c>
      <c r="K27" s="51">
        <f>SUM(K28:K28)</f>
        <v>218300</v>
      </c>
      <c r="L27" s="51">
        <f t="shared" si="32"/>
        <v>85431</v>
      </c>
      <c r="M27" s="51">
        <f>SUM(M28:M28)</f>
        <v>305200</v>
      </c>
      <c r="N27" s="51">
        <f>SUM(N28:N28)</f>
        <v>90488</v>
      </c>
      <c r="O27" s="51">
        <f>SUM(O28:O28)</f>
        <v>331000</v>
      </c>
      <c r="P27" s="51">
        <f>SUM(P28:P28)</f>
        <v>110469</v>
      </c>
      <c r="Q27" s="51">
        <f>SUM(Q28:Q28)</f>
        <v>411500</v>
      </c>
      <c r="R27" s="51">
        <f t="shared" ref="R27:Y27" si="33">SUM(R28:R28)</f>
        <v>120749</v>
      </c>
      <c r="S27" s="51">
        <f t="shared" si="33"/>
        <v>437400</v>
      </c>
      <c r="T27" s="51">
        <f t="shared" si="33"/>
        <v>138053</v>
      </c>
      <c r="U27" s="51">
        <f t="shared" si="33"/>
        <v>536100</v>
      </c>
      <c r="V27" s="51">
        <f t="shared" si="33"/>
        <v>163461</v>
      </c>
      <c r="W27" s="51">
        <f t="shared" si="33"/>
        <v>664700</v>
      </c>
      <c r="X27" s="51">
        <f t="shared" si="33"/>
        <v>169865</v>
      </c>
      <c r="Y27" s="51">
        <f t="shared" si="33"/>
        <v>705200</v>
      </c>
    </row>
    <row r="28" spans="1:25" ht="21.9" customHeight="1">
      <c r="A28" s="21">
        <v>55096900004</v>
      </c>
      <c r="B28" s="73">
        <v>19865</v>
      </c>
      <c r="C28" s="73">
        <v>96400</v>
      </c>
      <c r="D28" s="73">
        <v>19865</v>
      </c>
      <c r="E28" s="73">
        <v>96400</v>
      </c>
      <c r="F28" s="73">
        <v>48444</v>
      </c>
      <c r="G28" s="73">
        <v>198900</v>
      </c>
      <c r="H28" s="51">
        <v>48594</v>
      </c>
      <c r="I28" s="51">
        <v>160200</v>
      </c>
      <c r="J28" s="51">
        <v>64445</v>
      </c>
      <c r="K28" s="51">
        <v>218300</v>
      </c>
      <c r="L28" s="51">
        <v>85431</v>
      </c>
      <c r="M28" s="51">
        <v>305200</v>
      </c>
      <c r="N28" s="51">
        <v>90488</v>
      </c>
      <c r="O28" s="51">
        <v>331000</v>
      </c>
      <c r="P28" s="51">
        <v>110469</v>
      </c>
      <c r="Q28" s="51">
        <v>411500</v>
      </c>
      <c r="R28" s="51">
        <v>120749</v>
      </c>
      <c r="S28" s="51">
        <v>437400</v>
      </c>
      <c r="T28" s="51">
        <v>138053</v>
      </c>
      <c r="U28" s="51">
        <v>536100</v>
      </c>
      <c r="V28" s="51">
        <v>163461</v>
      </c>
      <c r="W28" s="51">
        <v>664700</v>
      </c>
      <c r="X28" s="51">
        <v>169865</v>
      </c>
      <c r="Y28" s="51">
        <v>705200</v>
      </c>
    </row>
    <row r="29" spans="1:25" ht="21.9" customHeight="1">
      <c r="A29" s="21" t="s">
        <v>22</v>
      </c>
      <c r="B29" s="73">
        <f t="shared" ref="B29:I29" si="34">SUM(B20+B23+B25+B27)</f>
        <v>272640</v>
      </c>
      <c r="C29" s="73">
        <f t="shared" si="34"/>
        <v>1106400</v>
      </c>
      <c r="D29" s="73">
        <f>SUM(D20+D23+D25+D27)</f>
        <v>456665</v>
      </c>
      <c r="E29" s="73">
        <f t="shared" si="34"/>
        <v>1824500</v>
      </c>
      <c r="F29" s="73">
        <f t="shared" si="34"/>
        <v>592913</v>
      </c>
      <c r="G29" s="73">
        <f t="shared" si="34"/>
        <v>2379400</v>
      </c>
      <c r="H29" s="51">
        <f t="shared" si="34"/>
        <v>564227</v>
      </c>
      <c r="I29" s="51">
        <f t="shared" si="34"/>
        <v>1826600</v>
      </c>
      <c r="J29" s="51">
        <f t="shared" ref="J29:Q29" si="35">SUM(J20+J23+J25+J27)</f>
        <v>661162</v>
      </c>
      <c r="K29" s="51">
        <f t="shared" si="35"/>
        <v>2226100</v>
      </c>
      <c r="L29" s="51">
        <f t="shared" si="35"/>
        <v>752165</v>
      </c>
      <c r="M29" s="51">
        <f t="shared" si="35"/>
        <v>2637000</v>
      </c>
      <c r="N29" s="51">
        <f t="shared" si="35"/>
        <v>810459</v>
      </c>
      <c r="O29" s="51">
        <f t="shared" si="35"/>
        <v>2877000</v>
      </c>
      <c r="P29" s="51">
        <f t="shared" si="35"/>
        <v>929846</v>
      </c>
      <c r="Q29" s="51">
        <f t="shared" si="35"/>
        <v>3357600</v>
      </c>
      <c r="R29" s="51">
        <f t="shared" ref="R29:W29" si="36">SUM(R20+R23+R25+R27)</f>
        <v>1001222</v>
      </c>
      <c r="S29" s="51">
        <f t="shared" si="36"/>
        <v>3672500</v>
      </c>
      <c r="T29" s="51">
        <f>SUM(T20+T23+T25+T27)</f>
        <v>1143231</v>
      </c>
      <c r="U29" s="51">
        <f>SUM(U20+U23+U25+U27)</f>
        <v>4238200</v>
      </c>
      <c r="V29" s="51">
        <f t="shared" si="36"/>
        <v>1383235</v>
      </c>
      <c r="W29" s="51">
        <f t="shared" si="36"/>
        <v>5240700</v>
      </c>
      <c r="X29" s="51">
        <f>SUM(X20+X23+X25+X27)</f>
        <v>1486552</v>
      </c>
      <c r="Y29" s="51">
        <f>SUM(Y20+Y23+Y25+Y27)</f>
        <v>5707100</v>
      </c>
    </row>
    <row r="30" spans="1:25" ht="11.4" customHeight="1">
      <c r="A30" s="22"/>
      <c r="B30" s="73"/>
      <c r="C30" s="73"/>
      <c r="D30" s="73"/>
      <c r="E30" s="73"/>
      <c r="F30" s="73"/>
      <c r="G30" s="73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</row>
    <row r="31" spans="1:25" ht="21.9" customHeight="1">
      <c r="A31" s="19" t="s">
        <v>10</v>
      </c>
      <c r="B31" s="73">
        <f t="shared" ref="B31:I31" si="37">SUM(B32:B33)</f>
        <v>82674</v>
      </c>
      <c r="C31" s="73">
        <f t="shared" si="37"/>
        <v>290100</v>
      </c>
      <c r="D31" s="73">
        <f t="shared" si="37"/>
        <v>149410</v>
      </c>
      <c r="E31" s="73">
        <f t="shared" si="37"/>
        <v>495400</v>
      </c>
      <c r="F31" s="73">
        <f t="shared" si="37"/>
        <v>274267</v>
      </c>
      <c r="G31" s="73">
        <f t="shared" si="37"/>
        <v>1045700</v>
      </c>
      <c r="H31" s="51">
        <f t="shared" si="37"/>
        <v>498584</v>
      </c>
      <c r="I31" s="51">
        <f t="shared" si="37"/>
        <v>1573400</v>
      </c>
      <c r="J31" s="51">
        <f t="shared" ref="J31:Q31" si="38">SUM(J32:J33)</f>
        <v>543520</v>
      </c>
      <c r="K31" s="51">
        <f t="shared" si="38"/>
        <v>1712600</v>
      </c>
      <c r="L31" s="51">
        <f t="shared" si="38"/>
        <v>573489</v>
      </c>
      <c r="M31" s="51">
        <f t="shared" si="38"/>
        <v>1815300</v>
      </c>
      <c r="N31" s="51">
        <f t="shared" si="38"/>
        <v>640490</v>
      </c>
      <c r="O31" s="51">
        <f t="shared" si="38"/>
        <v>2098500</v>
      </c>
      <c r="P31" s="51">
        <f t="shared" si="38"/>
        <v>766884</v>
      </c>
      <c r="Q31" s="51">
        <f t="shared" si="38"/>
        <v>2572100</v>
      </c>
      <c r="R31" s="51">
        <f t="shared" ref="R31:W31" si="39">SUM(R32:R33)</f>
        <v>830509</v>
      </c>
      <c r="S31" s="51">
        <f t="shared" si="39"/>
        <v>2789300</v>
      </c>
      <c r="T31" s="51">
        <f>SUM(T32:T33)</f>
        <v>860941</v>
      </c>
      <c r="U31" s="51">
        <f>SUM(U32:U33)</f>
        <v>2908500</v>
      </c>
      <c r="V31" s="51">
        <f t="shared" si="39"/>
        <v>905382</v>
      </c>
      <c r="W31" s="51">
        <f t="shared" si="39"/>
        <v>3076700</v>
      </c>
      <c r="X31" s="51">
        <f>SUM(X32:X33)</f>
        <v>932793</v>
      </c>
      <c r="Y31" s="51">
        <f>SUM(Y32:Y33)</f>
        <v>3250700</v>
      </c>
    </row>
    <row r="32" spans="1:25" ht="21.9" customHeight="1">
      <c r="A32" s="19">
        <v>55101100000</v>
      </c>
      <c r="B32" s="73">
        <v>82598</v>
      </c>
      <c r="C32" s="73">
        <v>285400</v>
      </c>
      <c r="D32" s="73">
        <v>149334</v>
      </c>
      <c r="E32" s="73">
        <v>490700</v>
      </c>
      <c r="F32" s="73">
        <v>274191</v>
      </c>
      <c r="G32" s="73">
        <v>1041000</v>
      </c>
      <c r="H32" s="51">
        <v>483659</v>
      </c>
      <c r="I32" s="51">
        <v>1534700</v>
      </c>
      <c r="J32" s="51">
        <v>528569</v>
      </c>
      <c r="K32" s="51">
        <v>1668400</v>
      </c>
      <c r="L32" s="51">
        <v>558416</v>
      </c>
      <c r="M32" s="51">
        <v>1763000</v>
      </c>
      <c r="N32" s="51">
        <v>602757</v>
      </c>
      <c r="O32" s="51">
        <v>1965500</v>
      </c>
      <c r="P32" s="51">
        <v>729151</v>
      </c>
      <c r="Q32" s="51">
        <v>2439100</v>
      </c>
      <c r="R32" s="51">
        <v>786928</v>
      </c>
      <c r="S32" s="51">
        <v>2643400</v>
      </c>
      <c r="T32" s="51">
        <v>817360</v>
      </c>
      <c r="U32" s="51">
        <v>2762600</v>
      </c>
      <c r="V32" s="51">
        <v>861756</v>
      </c>
      <c r="W32" s="51">
        <v>2927000</v>
      </c>
      <c r="X32" s="51">
        <v>887645</v>
      </c>
      <c r="Y32" s="51">
        <v>3096300</v>
      </c>
    </row>
    <row r="33" spans="1:25" ht="21.9" customHeight="1">
      <c r="A33" s="19">
        <v>55101200009</v>
      </c>
      <c r="B33" s="73">
        <v>76</v>
      </c>
      <c r="C33" s="73">
        <v>4700</v>
      </c>
      <c r="D33" s="73">
        <v>76</v>
      </c>
      <c r="E33" s="73">
        <v>4700</v>
      </c>
      <c r="F33" s="73">
        <v>76</v>
      </c>
      <c r="G33" s="73">
        <v>4700</v>
      </c>
      <c r="H33" s="51">
        <v>14925</v>
      </c>
      <c r="I33" s="51">
        <v>38700</v>
      </c>
      <c r="J33" s="51">
        <v>14951</v>
      </c>
      <c r="K33" s="51">
        <v>44200</v>
      </c>
      <c r="L33" s="51">
        <v>15073</v>
      </c>
      <c r="M33" s="51">
        <v>52300</v>
      </c>
      <c r="N33" s="51">
        <v>37733</v>
      </c>
      <c r="O33" s="51">
        <v>133000</v>
      </c>
      <c r="P33" s="51">
        <v>37733</v>
      </c>
      <c r="Q33" s="51">
        <v>133000</v>
      </c>
      <c r="R33" s="51">
        <v>43581</v>
      </c>
      <c r="S33" s="51">
        <v>145900</v>
      </c>
      <c r="T33" s="51">
        <v>43581</v>
      </c>
      <c r="U33" s="51">
        <v>145900</v>
      </c>
      <c r="V33" s="51">
        <v>43626</v>
      </c>
      <c r="W33" s="51">
        <v>149700</v>
      </c>
      <c r="X33" s="51">
        <v>45148</v>
      </c>
      <c r="Y33" s="51">
        <v>154400</v>
      </c>
    </row>
    <row r="34" spans="1:25" ht="21.9" customHeight="1">
      <c r="A34" s="19" t="s">
        <v>11</v>
      </c>
      <c r="B34" s="73">
        <f t="shared" ref="B34:I34" si="40">SUM(B35:B37)</f>
        <v>16605</v>
      </c>
      <c r="C34" s="73">
        <f t="shared" si="40"/>
        <v>91600</v>
      </c>
      <c r="D34" s="73">
        <f t="shared" si="40"/>
        <v>16605</v>
      </c>
      <c r="E34" s="73">
        <f t="shared" si="40"/>
        <v>91600</v>
      </c>
      <c r="F34" s="73">
        <f t="shared" si="40"/>
        <v>70649</v>
      </c>
      <c r="G34" s="73">
        <f t="shared" si="40"/>
        <v>323300</v>
      </c>
      <c r="H34" s="51">
        <f t="shared" si="40"/>
        <v>343687</v>
      </c>
      <c r="I34" s="51">
        <f t="shared" si="40"/>
        <v>1587400</v>
      </c>
      <c r="J34" s="51">
        <f t="shared" ref="J34:Q34" si="41">SUM(J35:J37)</f>
        <v>420989</v>
      </c>
      <c r="K34" s="51">
        <f t="shared" si="41"/>
        <v>1972100</v>
      </c>
      <c r="L34" s="51">
        <f t="shared" si="41"/>
        <v>449902</v>
      </c>
      <c r="M34" s="51">
        <f t="shared" si="41"/>
        <v>2146400</v>
      </c>
      <c r="N34" s="51">
        <f t="shared" si="41"/>
        <v>481303</v>
      </c>
      <c r="O34" s="51">
        <f t="shared" si="41"/>
        <v>2276800</v>
      </c>
      <c r="P34" s="51">
        <f t="shared" si="41"/>
        <v>563560</v>
      </c>
      <c r="Q34" s="51">
        <f t="shared" si="41"/>
        <v>2714300</v>
      </c>
      <c r="R34" s="51">
        <f t="shared" ref="R34:W34" si="42">SUM(R35:R37)</f>
        <v>577961</v>
      </c>
      <c r="S34" s="51">
        <f t="shared" si="42"/>
        <v>2959900</v>
      </c>
      <c r="T34" s="51">
        <f>SUM(T35:T37)</f>
        <v>599091</v>
      </c>
      <c r="U34" s="51">
        <f>SUM(U35:U37)</f>
        <v>3259200</v>
      </c>
      <c r="V34" s="51">
        <f t="shared" si="42"/>
        <v>610732</v>
      </c>
      <c r="W34" s="51">
        <f t="shared" si="42"/>
        <v>3403700</v>
      </c>
      <c r="X34" s="51">
        <f>SUM(X35:X37)</f>
        <v>650758</v>
      </c>
      <c r="Y34" s="51">
        <f>SUM(Y35:Y37)</f>
        <v>3560000</v>
      </c>
    </row>
    <row r="35" spans="1:25" ht="21.9" customHeight="1">
      <c r="A35" s="19">
        <v>55102000009</v>
      </c>
      <c r="B35" s="73">
        <v>1222</v>
      </c>
      <c r="C35" s="73">
        <v>32300</v>
      </c>
      <c r="D35" s="73">
        <v>1222</v>
      </c>
      <c r="E35" s="73">
        <v>32300</v>
      </c>
      <c r="F35" s="73">
        <v>1222</v>
      </c>
      <c r="G35" s="73">
        <v>32300</v>
      </c>
      <c r="H35" s="51">
        <v>18404</v>
      </c>
      <c r="I35" s="51">
        <v>479100</v>
      </c>
      <c r="J35" s="51">
        <v>23533</v>
      </c>
      <c r="K35" s="51">
        <v>612500</v>
      </c>
      <c r="L35" s="51">
        <v>26472</v>
      </c>
      <c r="M35" s="51">
        <v>688600</v>
      </c>
      <c r="N35" s="51">
        <v>27336</v>
      </c>
      <c r="O35" s="51">
        <v>711000</v>
      </c>
      <c r="P35" s="51">
        <v>33656</v>
      </c>
      <c r="Q35" s="51">
        <v>869500</v>
      </c>
      <c r="R35" s="51">
        <v>42640</v>
      </c>
      <c r="S35" s="51">
        <v>1095800</v>
      </c>
      <c r="T35" s="51">
        <v>52890</v>
      </c>
      <c r="U35" s="51">
        <v>1355500</v>
      </c>
      <c r="V35" s="51">
        <v>57387</v>
      </c>
      <c r="W35" s="51">
        <v>1468900</v>
      </c>
      <c r="X35" s="51">
        <v>57387</v>
      </c>
      <c r="Y35" s="51">
        <v>1468900</v>
      </c>
    </row>
    <row r="36" spans="1:25" ht="21.9" customHeight="1">
      <c r="A36" s="19">
        <v>55103000007</v>
      </c>
      <c r="B36" s="73">
        <v>15383</v>
      </c>
      <c r="C36" s="73">
        <v>59300</v>
      </c>
      <c r="D36" s="73">
        <v>15383</v>
      </c>
      <c r="E36" s="73">
        <v>59300</v>
      </c>
      <c r="F36" s="73">
        <v>66613</v>
      </c>
      <c r="G36" s="73">
        <v>278300</v>
      </c>
      <c r="H36" s="51">
        <v>320618</v>
      </c>
      <c r="I36" s="51">
        <v>1082100</v>
      </c>
      <c r="J36" s="51">
        <v>391921</v>
      </c>
      <c r="K36" s="51">
        <v>1330500</v>
      </c>
      <c r="L36" s="51">
        <v>408721</v>
      </c>
      <c r="M36" s="51">
        <v>1389700</v>
      </c>
      <c r="N36" s="51">
        <v>439258</v>
      </c>
      <c r="O36" s="51">
        <v>1497700</v>
      </c>
      <c r="P36" s="51">
        <v>513698</v>
      </c>
      <c r="Q36" s="51">
        <v>1761800</v>
      </c>
      <c r="R36" s="51">
        <v>519115</v>
      </c>
      <c r="S36" s="51">
        <v>1781100</v>
      </c>
      <c r="T36" s="51">
        <v>529995</v>
      </c>
      <c r="U36" s="51">
        <v>1820700</v>
      </c>
      <c r="V36" s="51">
        <v>529995</v>
      </c>
      <c r="W36" s="51">
        <v>1820700</v>
      </c>
      <c r="X36" s="51">
        <v>568528</v>
      </c>
      <c r="Y36" s="51">
        <v>1969300</v>
      </c>
    </row>
    <row r="37" spans="1:25" ht="21.9" customHeight="1">
      <c r="A37" s="19">
        <v>55109000004</v>
      </c>
      <c r="B37" s="73"/>
      <c r="C37" s="73"/>
      <c r="D37" s="73">
        <v>0</v>
      </c>
      <c r="E37" s="73">
        <v>0</v>
      </c>
      <c r="F37" s="73">
        <v>2814</v>
      </c>
      <c r="G37" s="73">
        <v>12700</v>
      </c>
      <c r="H37" s="51">
        <v>4665</v>
      </c>
      <c r="I37" s="51">
        <v>26200</v>
      </c>
      <c r="J37" s="51">
        <v>5535</v>
      </c>
      <c r="K37" s="51">
        <v>29100</v>
      </c>
      <c r="L37" s="51">
        <v>14709</v>
      </c>
      <c r="M37" s="51">
        <v>68100</v>
      </c>
      <c r="N37" s="51">
        <v>14709</v>
      </c>
      <c r="O37" s="51">
        <v>68100</v>
      </c>
      <c r="P37" s="51">
        <v>16206</v>
      </c>
      <c r="Q37" s="51">
        <v>83000</v>
      </c>
      <c r="R37" s="51">
        <v>16206</v>
      </c>
      <c r="S37" s="51">
        <v>83000</v>
      </c>
      <c r="T37" s="51">
        <v>16206</v>
      </c>
      <c r="U37" s="51">
        <v>83000</v>
      </c>
      <c r="V37" s="51">
        <v>23350</v>
      </c>
      <c r="W37" s="51">
        <v>114100</v>
      </c>
      <c r="X37" s="51">
        <v>24843</v>
      </c>
      <c r="Y37" s="51">
        <v>121800</v>
      </c>
    </row>
    <row r="38" spans="1:25" ht="21.9" customHeight="1">
      <c r="A38" s="19" t="s">
        <v>12</v>
      </c>
      <c r="B38" s="73">
        <f t="shared" ref="B38:I38" si="43">SUM(B39:B40)</f>
        <v>2341</v>
      </c>
      <c r="C38" s="73">
        <f t="shared" si="43"/>
        <v>108600</v>
      </c>
      <c r="D38" s="73">
        <f t="shared" si="43"/>
        <v>3875</v>
      </c>
      <c r="E38" s="73">
        <f t="shared" si="43"/>
        <v>164900</v>
      </c>
      <c r="F38" s="73">
        <f t="shared" si="43"/>
        <v>5804</v>
      </c>
      <c r="G38" s="73">
        <f t="shared" si="43"/>
        <v>191400</v>
      </c>
      <c r="H38" s="51">
        <f t="shared" si="43"/>
        <v>19841</v>
      </c>
      <c r="I38" s="51">
        <f t="shared" si="43"/>
        <v>184100</v>
      </c>
      <c r="J38" s="51">
        <f t="shared" ref="J38:Q38" si="44">SUM(J39:J40)</f>
        <v>35329</v>
      </c>
      <c r="K38" s="51">
        <f t="shared" si="44"/>
        <v>337200</v>
      </c>
      <c r="L38" s="51">
        <f t="shared" si="44"/>
        <v>35800</v>
      </c>
      <c r="M38" s="51">
        <f t="shared" si="44"/>
        <v>341700</v>
      </c>
      <c r="N38" s="51">
        <f t="shared" si="44"/>
        <v>104323</v>
      </c>
      <c r="O38" s="51">
        <f t="shared" si="44"/>
        <v>1005900</v>
      </c>
      <c r="P38" s="51">
        <f t="shared" si="44"/>
        <v>106634</v>
      </c>
      <c r="Q38" s="51">
        <f t="shared" si="44"/>
        <v>1096700</v>
      </c>
      <c r="R38" s="51">
        <f t="shared" ref="R38:W38" si="45">SUM(R39:R40)</f>
        <v>106874</v>
      </c>
      <c r="S38" s="51">
        <f t="shared" si="45"/>
        <v>1102100</v>
      </c>
      <c r="T38" s="51">
        <f>SUM(T39:T40)</f>
        <v>109388</v>
      </c>
      <c r="U38" s="51">
        <f>SUM(U39:U40)</f>
        <v>1148200</v>
      </c>
      <c r="V38" s="51">
        <f t="shared" si="45"/>
        <v>120466</v>
      </c>
      <c r="W38" s="51">
        <f t="shared" si="45"/>
        <v>1175900</v>
      </c>
      <c r="X38" s="51">
        <f>SUM(X39:X40)</f>
        <v>123288</v>
      </c>
      <c r="Y38" s="51">
        <f>SUM(Y39:Y40)</f>
        <v>1238800</v>
      </c>
    </row>
    <row r="39" spans="1:25" ht="21.9" customHeight="1">
      <c r="A39" s="19">
        <v>55091100003</v>
      </c>
      <c r="B39" s="73">
        <v>2122</v>
      </c>
      <c r="C39" s="73">
        <v>101600</v>
      </c>
      <c r="D39" s="73">
        <v>2784</v>
      </c>
      <c r="E39" s="73">
        <v>135700</v>
      </c>
      <c r="F39" s="73">
        <v>4701</v>
      </c>
      <c r="G39" s="73">
        <v>162200</v>
      </c>
      <c r="H39" s="51">
        <v>18791</v>
      </c>
      <c r="I39" s="51">
        <v>171500</v>
      </c>
      <c r="J39" s="51">
        <v>33532</v>
      </c>
      <c r="K39" s="51">
        <v>310100</v>
      </c>
      <c r="L39" s="51">
        <v>33962</v>
      </c>
      <c r="M39" s="51">
        <v>312400</v>
      </c>
      <c r="N39" s="51">
        <v>101882</v>
      </c>
      <c r="O39" s="51">
        <v>960900</v>
      </c>
      <c r="P39" s="51">
        <v>104146</v>
      </c>
      <c r="Q39" s="51">
        <v>1045600</v>
      </c>
      <c r="R39" s="51">
        <v>104146</v>
      </c>
      <c r="S39" s="51">
        <v>1045600</v>
      </c>
      <c r="T39" s="51">
        <v>106442</v>
      </c>
      <c r="U39" s="51">
        <v>1084200</v>
      </c>
      <c r="V39" s="51">
        <v>106874</v>
      </c>
      <c r="W39" s="51">
        <v>1090000</v>
      </c>
      <c r="X39" s="51">
        <v>109538</v>
      </c>
      <c r="Y39" s="51">
        <v>1146500</v>
      </c>
    </row>
    <row r="40" spans="1:25" ht="21.9" customHeight="1">
      <c r="A40" s="19">
        <v>55091200002</v>
      </c>
      <c r="B40" s="73">
        <v>219</v>
      </c>
      <c r="C40" s="73">
        <v>7000</v>
      </c>
      <c r="D40" s="73">
        <v>1091</v>
      </c>
      <c r="E40" s="73">
        <v>29200</v>
      </c>
      <c r="F40" s="73">
        <v>1103</v>
      </c>
      <c r="G40" s="73">
        <v>29200</v>
      </c>
      <c r="H40" s="51">
        <v>1050</v>
      </c>
      <c r="I40" s="51">
        <v>12600</v>
      </c>
      <c r="J40" s="51">
        <v>1797</v>
      </c>
      <c r="K40" s="51">
        <v>27100</v>
      </c>
      <c r="L40" s="51">
        <v>1838</v>
      </c>
      <c r="M40" s="51">
        <v>29300</v>
      </c>
      <c r="N40" s="51">
        <v>2441</v>
      </c>
      <c r="O40" s="51">
        <v>45000</v>
      </c>
      <c r="P40" s="51">
        <v>2488</v>
      </c>
      <c r="Q40" s="51">
        <v>51100</v>
      </c>
      <c r="R40" s="51">
        <v>2728</v>
      </c>
      <c r="S40" s="51">
        <v>56500</v>
      </c>
      <c r="T40" s="51">
        <v>2946</v>
      </c>
      <c r="U40" s="51">
        <v>64000</v>
      </c>
      <c r="V40" s="51">
        <v>13592</v>
      </c>
      <c r="W40" s="51">
        <v>85900</v>
      </c>
      <c r="X40" s="51">
        <v>13750</v>
      </c>
      <c r="Y40" s="51">
        <v>92300</v>
      </c>
    </row>
    <row r="41" spans="1:25" ht="21.9" customHeight="1">
      <c r="A41" s="19" t="s">
        <v>13</v>
      </c>
      <c r="B41" s="73">
        <f t="shared" ref="B41:I41" si="46">SUM(B42:B43)</f>
        <v>1132</v>
      </c>
      <c r="C41" s="73">
        <f t="shared" si="46"/>
        <v>21600</v>
      </c>
      <c r="D41" s="73">
        <f t="shared" si="46"/>
        <v>2535</v>
      </c>
      <c r="E41" s="73">
        <f t="shared" si="46"/>
        <v>51100</v>
      </c>
      <c r="F41" s="73">
        <f t="shared" si="46"/>
        <v>6521</v>
      </c>
      <c r="G41" s="73">
        <f t="shared" si="46"/>
        <v>101300</v>
      </c>
      <c r="H41" s="51">
        <f t="shared" si="46"/>
        <v>9419</v>
      </c>
      <c r="I41" s="51">
        <f t="shared" si="46"/>
        <v>190500</v>
      </c>
      <c r="J41" s="51">
        <f t="shared" ref="J41:Q41" si="47">SUM(J42:J43)</f>
        <v>11312</v>
      </c>
      <c r="K41" s="51">
        <f t="shared" si="47"/>
        <v>233000</v>
      </c>
      <c r="L41" s="51">
        <f t="shared" si="47"/>
        <v>14745</v>
      </c>
      <c r="M41" s="51">
        <f t="shared" si="47"/>
        <v>287500</v>
      </c>
      <c r="N41" s="51">
        <f t="shared" si="47"/>
        <v>15980</v>
      </c>
      <c r="O41" s="51">
        <f t="shared" si="47"/>
        <v>318700</v>
      </c>
      <c r="P41" s="51">
        <f t="shared" si="47"/>
        <v>17536</v>
      </c>
      <c r="Q41" s="51">
        <f t="shared" si="47"/>
        <v>352500</v>
      </c>
      <c r="R41" s="51">
        <f t="shared" ref="R41:W41" si="48">SUM(R42:R43)</f>
        <v>18524</v>
      </c>
      <c r="S41" s="51">
        <f t="shared" si="48"/>
        <v>383200</v>
      </c>
      <c r="T41" s="51">
        <f>SUM(T42:T43)</f>
        <v>23019</v>
      </c>
      <c r="U41" s="51">
        <f>SUM(U42:U43)</f>
        <v>445700</v>
      </c>
      <c r="V41" s="51">
        <f t="shared" si="48"/>
        <v>24781</v>
      </c>
      <c r="W41" s="51">
        <f t="shared" si="48"/>
        <v>487700</v>
      </c>
      <c r="X41" s="51">
        <f>SUM(X42:X43)</f>
        <v>26541</v>
      </c>
      <c r="Y41" s="51">
        <f>SUM(Y42:Y43)</f>
        <v>525100</v>
      </c>
    </row>
    <row r="42" spans="1:25" ht="18" customHeight="1">
      <c r="A42" s="21">
        <v>55081000005</v>
      </c>
      <c r="B42" s="73">
        <v>1132</v>
      </c>
      <c r="C42" s="73">
        <v>21600</v>
      </c>
      <c r="D42" s="73">
        <v>2535</v>
      </c>
      <c r="E42" s="73">
        <v>51100</v>
      </c>
      <c r="F42" s="73">
        <v>6515</v>
      </c>
      <c r="G42" s="73">
        <v>101200</v>
      </c>
      <c r="H42" s="51">
        <v>9160</v>
      </c>
      <c r="I42" s="51">
        <v>175000</v>
      </c>
      <c r="J42" s="51">
        <v>11047</v>
      </c>
      <c r="K42" s="51">
        <v>217000</v>
      </c>
      <c r="L42" s="51">
        <v>14464</v>
      </c>
      <c r="M42" s="51">
        <v>270900</v>
      </c>
      <c r="N42" s="51">
        <v>15699</v>
      </c>
      <c r="O42" s="51">
        <v>302100</v>
      </c>
      <c r="P42" s="51">
        <v>17107</v>
      </c>
      <c r="Q42" s="51">
        <v>328800</v>
      </c>
      <c r="R42" s="51">
        <v>18094</v>
      </c>
      <c r="S42" s="51">
        <v>359200</v>
      </c>
      <c r="T42" s="51">
        <v>22587</v>
      </c>
      <c r="U42" s="51">
        <v>421600</v>
      </c>
      <c r="V42" s="51">
        <v>24345</v>
      </c>
      <c r="W42" s="51">
        <v>463400</v>
      </c>
      <c r="X42" s="51">
        <v>25991</v>
      </c>
      <c r="Y42" s="51">
        <v>494000</v>
      </c>
    </row>
    <row r="43" spans="1:25" ht="19.649999999999999" customHeight="1">
      <c r="A43" s="21">
        <v>55082000003</v>
      </c>
      <c r="B43" s="73"/>
      <c r="C43" s="73"/>
      <c r="D43" s="73">
        <v>0</v>
      </c>
      <c r="E43" s="73">
        <v>0</v>
      </c>
      <c r="F43" s="73">
        <v>6</v>
      </c>
      <c r="G43" s="73">
        <v>100</v>
      </c>
      <c r="H43" s="51">
        <v>259</v>
      </c>
      <c r="I43" s="51">
        <v>15500</v>
      </c>
      <c r="J43" s="51">
        <v>265</v>
      </c>
      <c r="K43" s="51">
        <v>16000</v>
      </c>
      <c r="L43" s="51">
        <v>281</v>
      </c>
      <c r="M43" s="51">
        <v>16600</v>
      </c>
      <c r="N43" s="51">
        <v>281</v>
      </c>
      <c r="O43" s="51">
        <v>16600</v>
      </c>
      <c r="P43" s="51">
        <v>429</v>
      </c>
      <c r="Q43" s="51">
        <v>23700</v>
      </c>
      <c r="R43" s="51">
        <v>430</v>
      </c>
      <c r="S43" s="51">
        <v>24000</v>
      </c>
      <c r="T43" s="51">
        <v>432</v>
      </c>
      <c r="U43" s="51">
        <v>24100</v>
      </c>
      <c r="V43" s="51">
        <v>436</v>
      </c>
      <c r="W43" s="51">
        <v>24300</v>
      </c>
      <c r="X43" s="51">
        <v>550</v>
      </c>
      <c r="Y43" s="51">
        <v>31100</v>
      </c>
    </row>
    <row r="44" spans="1:25" ht="18" customHeight="1">
      <c r="A44" s="21" t="s">
        <v>22</v>
      </c>
      <c r="B44" s="73">
        <f t="shared" ref="B44:I44" si="49">SUM(B31+B34+B38+B41)</f>
        <v>102752</v>
      </c>
      <c r="C44" s="73">
        <f t="shared" si="49"/>
        <v>511900</v>
      </c>
      <c r="D44" s="73">
        <f>SUM(D31+D34+D38+D41)</f>
        <v>172425</v>
      </c>
      <c r="E44" s="73">
        <f t="shared" si="49"/>
        <v>803000</v>
      </c>
      <c r="F44" s="73">
        <f t="shared" si="49"/>
        <v>357241</v>
      </c>
      <c r="G44" s="73">
        <f t="shared" si="49"/>
        <v>1661700</v>
      </c>
      <c r="H44" s="51">
        <f t="shared" si="49"/>
        <v>871531</v>
      </c>
      <c r="I44" s="51">
        <f t="shared" si="49"/>
        <v>3535400</v>
      </c>
      <c r="J44" s="51">
        <f t="shared" ref="J44:Q44" si="50">SUM(J31+J34+J38+J41)</f>
        <v>1011150</v>
      </c>
      <c r="K44" s="51">
        <f t="shared" si="50"/>
        <v>4254900</v>
      </c>
      <c r="L44" s="51">
        <f t="shared" si="50"/>
        <v>1073936</v>
      </c>
      <c r="M44" s="51">
        <f t="shared" si="50"/>
        <v>4590900</v>
      </c>
      <c r="N44" s="51">
        <f t="shared" si="50"/>
        <v>1242096</v>
      </c>
      <c r="O44" s="51">
        <f t="shared" si="50"/>
        <v>5699900</v>
      </c>
      <c r="P44" s="51">
        <f t="shared" si="50"/>
        <v>1454614</v>
      </c>
      <c r="Q44" s="51">
        <f t="shared" si="50"/>
        <v>6735600</v>
      </c>
      <c r="R44" s="51">
        <f t="shared" ref="R44:W44" si="51">SUM(R31+R34+R38+R41)</f>
        <v>1533868</v>
      </c>
      <c r="S44" s="51">
        <f t="shared" si="51"/>
        <v>7234500</v>
      </c>
      <c r="T44" s="51">
        <f>SUM(T31+T34+T38+T41)</f>
        <v>1592439</v>
      </c>
      <c r="U44" s="51">
        <f>SUM(U31+U34+U38+U41)</f>
        <v>7761600</v>
      </c>
      <c r="V44" s="51">
        <f t="shared" si="51"/>
        <v>1661361</v>
      </c>
      <c r="W44" s="51">
        <f t="shared" si="51"/>
        <v>8144000</v>
      </c>
      <c r="X44" s="51">
        <f>SUM(X31+X34+X38+X41)</f>
        <v>1733380</v>
      </c>
      <c r="Y44" s="51">
        <f>SUM(Y31+Y34+Y38+Y41)</f>
        <v>8574600</v>
      </c>
    </row>
    <row r="45" spans="1:25" ht="11.4" customHeight="1">
      <c r="A45" s="22"/>
      <c r="B45" s="73"/>
      <c r="C45" s="73"/>
      <c r="D45" s="73"/>
      <c r="E45" s="73"/>
      <c r="F45" s="73"/>
      <c r="G45" s="73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</row>
    <row r="46" spans="1:25" ht="21.9" customHeight="1">
      <c r="A46" s="19" t="s">
        <v>14</v>
      </c>
      <c r="B46" s="73">
        <f t="shared" ref="B46:I46" si="52">SUM(B47:B49)</f>
        <v>57</v>
      </c>
      <c r="C46" s="73">
        <f t="shared" si="52"/>
        <v>1600</v>
      </c>
      <c r="D46" s="73">
        <f t="shared" si="52"/>
        <v>234</v>
      </c>
      <c r="E46" s="73">
        <f t="shared" si="52"/>
        <v>6000</v>
      </c>
      <c r="F46" s="73">
        <f t="shared" si="52"/>
        <v>345</v>
      </c>
      <c r="G46" s="73">
        <f t="shared" si="52"/>
        <v>11900</v>
      </c>
      <c r="H46" s="51">
        <f t="shared" si="52"/>
        <v>822</v>
      </c>
      <c r="I46" s="51">
        <f t="shared" si="52"/>
        <v>23900</v>
      </c>
      <c r="J46" s="51">
        <f t="shared" ref="J46:Q46" si="53">SUM(J47:J49)</f>
        <v>861</v>
      </c>
      <c r="K46" s="51">
        <f t="shared" si="53"/>
        <v>25900</v>
      </c>
      <c r="L46" s="51">
        <f t="shared" si="53"/>
        <v>1264</v>
      </c>
      <c r="M46" s="51">
        <f t="shared" si="53"/>
        <v>36200</v>
      </c>
      <c r="N46" s="51">
        <f t="shared" si="53"/>
        <v>1368</v>
      </c>
      <c r="O46" s="51">
        <f t="shared" si="53"/>
        <v>41400</v>
      </c>
      <c r="P46" s="51">
        <f t="shared" si="53"/>
        <v>1379</v>
      </c>
      <c r="Q46" s="51">
        <f t="shared" si="53"/>
        <v>41700</v>
      </c>
      <c r="R46" s="51">
        <f t="shared" ref="R46:W46" si="54">SUM(R47:R49)</f>
        <v>3132</v>
      </c>
      <c r="S46" s="51">
        <f t="shared" si="54"/>
        <v>71500</v>
      </c>
      <c r="T46" s="51">
        <f>SUM(T47:T49)</f>
        <v>3881</v>
      </c>
      <c r="U46" s="51">
        <f>SUM(U47:U49)</f>
        <v>80200</v>
      </c>
      <c r="V46" s="51">
        <f t="shared" si="54"/>
        <v>4791</v>
      </c>
      <c r="W46" s="51">
        <f t="shared" si="54"/>
        <v>102000</v>
      </c>
      <c r="X46" s="51">
        <f>SUM(X47:X49)</f>
        <v>4927</v>
      </c>
      <c r="Y46" s="51">
        <f>SUM(Y47:Y49)</f>
        <v>104700</v>
      </c>
    </row>
    <row r="47" spans="1:25" ht="21.9" customHeight="1">
      <c r="A47" s="19">
        <v>55111000000</v>
      </c>
      <c r="B47" s="73">
        <v>40</v>
      </c>
      <c r="C47" s="73">
        <v>1100</v>
      </c>
      <c r="D47" s="73">
        <v>82</v>
      </c>
      <c r="E47" s="73">
        <v>2800</v>
      </c>
      <c r="F47" s="73">
        <v>150</v>
      </c>
      <c r="G47" s="73">
        <v>6900</v>
      </c>
      <c r="H47" s="51">
        <v>652</v>
      </c>
      <c r="I47" s="51">
        <v>21200</v>
      </c>
      <c r="J47" s="51">
        <v>688</v>
      </c>
      <c r="K47" s="51">
        <v>23100</v>
      </c>
      <c r="L47" s="51">
        <v>1088</v>
      </c>
      <c r="M47" s="51">
        <v>33100</v>
      </c>
      <c r="N47" s="51">
        <v>1088</v>
      </c>
      <c r="O47" s="51">
        <v>33100</v>
      </c>
      <c r="P47" s="51">
        <v>1092</v>
      </c>
      <c r="Q47" s="51">
        <v>33300</v>
      </c>
      <c r="R47" s="51">
        <v>2191</v>
      </c>
      <c r="S47" s="51">
        <v>44300</v>
      </c>
      <c r="T47" s="51">
        <v>2898</v>
      </c>
      <c r="U47" s="51">
        <v>51900</v>
      </c>
      <c r="V47" s="51">
        <v>3441</v>
      </c>
      <c r="W47" s="51">
        <v>60800</v>
      </c>
      <c r="X47" s="51">
        <v>3574</v>
      </c>
      <c r="Y47" s="51">
        <v>63400</v>
      </c>
    </row>
    <row r="48" spans="1:25" ht="21.9" customHeight="1">
      <c r="A48" s="19">
        <v>55112000008</v>
      </c>
      <c r="B48" s="73">
        <v>17</v>
      </c>
      <c r="C48" s="73">
        <v>500</v>
      </c>
      <c r="D48" s="73">
        <v>152</v>
      </c>
      <c r="E48" s="73">
        <v>3200</v>
      </c>
      <c r="F48" s="73">
        <v>160</v>
      </c>
      <c r="G48" s="73">
        <v>3400</v>
      </c>
      <c r="H48" s="51">
        <v>21</v>
      </c>
      <c r="I48" s="51">
        <v>500</v>
      </c>
      <c r="J48" s="51">
        <v>24</v>
      </c>
      <c r="K48" s="51">
        <v>600</v>
      </c>
      <c r="L48" s="51">
        <v>24</v>
      </c>
      <c r="M48" s="51">
        <v>600</v>
      </c>
      <c r="N48" s="51">
        <v>59</v>
      </c>
      <c r="O48" s="51">
        <v>2800</v>
      </c>
      <c r="P48" s="51">
        <v>63</v>
      </c>
      <c r="Q48" s="51">
        <v>2900</v>
      </c>
      <c r="R48" s="51">
        <v>715</v>
      </c>
      <c r="S48" s="51">
        <v>21500</v>
      </c>
      <c r="T48" s="51">
        <v>757</v>
      </c>
      <c r="U48" s="51">
        <v>22600</v>
      </c>
      <c r="V48" s="51">
        <v>1124</v>
      </c>
      <c r="W48" s="51">
        <v>35500</v>
      </c>
      <c r="X48" s="51">
        <v>1127</v>
      </c>
      <c r="Y48" s="51">
        <v>35600</v>
      </c>
    </row>
    <row r="49" spans="1:25" ht="21.9" customHeight="1">
      <c r="A49" s="19">
        <v>55113000006</v>
      </c>
      <c r="B49" s="73">
        <v>0</v>
      </c>
      <c r="C49" s="73">
        <v>0</v>
      </c>
      <c r="D49" s="73">
        <v>0</v>
      </c>
      <c r="E49" s="73">
        <v>0</v>
      </c>
      <c r="F49" s="73">
        <v>35</v>
      </c>
      <c r="G49" s="73">
        <v>1600</v>
      </c>
      <c r="H49" s="51">
        <v>149</v>
      </c>
      <c r="I49" s="51">
        <v>2200</v>
      </c>
      <c r="J49" s="51">
        <v>149</v>
      </c>
      <c r="K49" s="51">
        <v>2200</v>
      </c>
      <c r="L49" s="51">
        <v>152</v>
      </c>
      <c r="M49" s="51">
        <v>2500</v>
      </c>
      <c r="N49" s="51">
        <v>221</v>
      </c>
      <c r="O49" s="51">
        <v>5500</v>
      </c>
      <c r="P49" s="51">
        <v>224</v>
      </c>
      <c r="Q49" s="51">
        <v>5500</v>
      </c>
      <c r="R49" s="51">
        <v>226</v>
      </c>
      <c r="S49" s="51">
        <v>5700</v>
      </c>
      <c r="T49" s="51">
        <v>226</v>
      </c>
      <c r="U49" s="51">
        <v>5700</v>
      </c>
      <c r="V49" s="51">
        <v>226</v>
      </c>
      <c r="W49" s="51">
        <v>5700</v>
      </c>
      <c r="X49" s="51">
        <v>226</v>
      </c>
      <c r="Y49" s="51">
        <v>5700</v>
      </c>
    </row>
    <row r="50" spans="1:25" ht="21.9" customHeight="1">
      <c r="A50" s="19" t="s">
        <v>15</v>
      </c>
      <c r="B50" s="73">
        <f t="shared" ref="B50:I50" si="55">SUM(B51:B54)</f>
        <v>100974</v>
      </c>
      <c r="C50" s="73">
        <f t="shared" si="55"/>
        <v>861600</v>
      </c>
      <c r="D50" s="73">
        <f t="shared" si="55"/>
        <v>175952</v>
      </c>
      <c r="E50" s="73">
        <f t="shared" si="55"/>
        <v>1989600</v>
      </c>
      <c r="F50" s="73">
        <f t="shared" si="55"/>
        <v>276947</v>
      </c>
      <c r="G50" s="73">
        <f t="shared" si="55"/>
        <v>2887700</v>
      </c>
      <c r="H50" s="51">
        <f t="shared" si="55"/>
        <v>513325</v>
      </c>
      <c r="I50" s="51">
        <f t="shared" si="55"/>
        <v>3276500</v>
      </c>
      <c r="J50" s="51">
        <f t="shared" ref="J50:Q50" si="56">SUM(J51:J54)</f>
        <v>701139</v>
      </c>
      <c r="K50" s="51">
        <f t="shared" si="56"/>
        <v>4673600</v>
      </c>
      <c r="L50" s="51">
        <f t="shared" si="56"/>
        <v>808204</v>
      </c>
      <c r="M50" s="51">
        <f t="shared" si="56"/>
        <v>5677200</v>
      </c>
      <c r="N50" s="51">
        <f t="shared" si="56"/>
        <v>983287</v>
      </c>
      <c r="O50" s="51">
        <f t="shared" si="56"/>
        <v>6615500</v>
      </c>
      <c r="P50" s="51">
        <f t="shared" si="56"/>
        <v>1137182</v>
      </c>
      <c r="Q50" s="51">
        <f t="shared" si="56"/>
        <v>7907900</v>
      </c>
      <c r="R50" s="51">
        <f t="shared" ref="R50:W50" si="57">SUM(R51:R54)</f>
        <v>1231422</v>
      </c>
      <c r="S50" s="51">
        <f t="shared" si="57"/>
        <v>8764300</v>
      </c>
      <c r="T50" s="51">
        <f>SUM(T51:T54)</f>
        <v>1377012</v>
      </c>
      <c r="U50" s="51">
        <f>SUM(U51:U54)</f>
        <v>10225600</v>
      </c>
      <c r="V50" s="51">
        <f t="shared" si="57"/>
        <v>1441683</v>
      </c>
      <c r="W50" s="51">
        <f t="shared" si="57"/>
        <v>11155200</v>
      </c>
      <c r="X50" s="51">
        <f>SUM(X51:X54)</f>
        <v>1557231</v>
      </c>
      <c r="Y50" s="51">
        <f>SUM(Y51:Y54)</f>
        <v>12088900</v>
      </c>
    </row>
    <row r="51" spans="1:25" ht="21.9" customHeight="1">
      <c r="A51" s="24" t="s">
        <v>32</v>
      </c>
      <c r="B51" s="73">
        <v>359</v>
      </c>
      <c r="C51" s="73">
        <v>20700</v>
      </c>
      <c r="D51" s="73">
        <v>393</v>
      </c>
      <c r="E51" s="73">
        <v>22900</v>
      </c>
      <c r="F51" s="73">
        <v>702</v>
      </c>
      <c r="G51" s="73">
        <v>41200</v>
      </c>
      <c r="H51" s="51">
        <v>8827</v>
      </c>
      <c r="I51" s="51">
        <v>95200</v>
      </c>
      <c r="J51" s="51">
        <v>8827</v>
      </c>
      <c r="K51" s="51">
        <v>95200</v>
      </c>
      <c r="L51" s="51">
        <v>8918</v>
      </c>
      <c r="M51" s="51">
        <v>97500</v>
      </c>
      <c r="N51" s="51">
        <v>12791</v>
      </c>
      <c r="O51" s="51">
        <v>143100</v>
      </c>
      <c r="P51" s="51">
        <v>15344</v>
      </c>
      <c r="Q51" s="51">
        <v>162500</v>
      </c>
      <c r="R51" s="51">
        <v>15344</v>
      </c>
      <c r="S51" s="51">
        <v>162500</v>
      </c>
      <c r="T51" s="51">
        <v>15417</v>
      </c>
      <c r="U51" s="51">
        <v>166500</v>
      </c>
      <c r="V51" s="51">
        <v>15965</v>
      </c>
      <c r="W51" s="51">
        <v>179900</v>
      </c>
      <c r="X51" s="51">
        <v>26717</v>
      </c>
      <c r="Y51" s="51">
        <v>287900</v>
      </c>
    </row>
    <row r="52" spans="1:25" ht="21.9" customHeight="1">
      <c r="A52" s="25">
        <v>56049010009</v>
      </c>
      <c r="B52" s="73"/>
      <c r="C52" s="73"/>
      <c r="D52" s="73">
        <v>0</v>
      </c>
      <c r="E52" s="73">
        <v>0</v>
      </c>
      <c r="F52" s="73">
        <v>2663</v>
      </c>
      <c r="G52" s="73">
        <v>30800</v>
      </c>
      <c r="H52" s="51">
        <v>4853</v>
      </c>
      <c r="I52" s="51">
        <v>142700</v>
      </c>
      <c r="J52" s="51">
        <v>4857</v>
      </c>
      <c r="K52" s="51">
        <v>143200</v>
      </c>
      <c r="L52" s="51">
        <v>5175</v>
      </c>
      <c r="M52" s="51">
        <v>152300</v>
      </c>
      <c r="N52" s="51">
        <v>7464</v>
      </c>
      <c r="O52" s="51">
        <v>173300</v>
      </c>
      <c r="P52" s="51">
        <v>12572</v>
      </c>
      <c r="Q52" s="51">
        <v>251600</v>
      </c>
      <c r="R52" s="51">
        <v>12572</v>
      </c>
      <c r="S52" s="51">
        <v>251600</v>
      </c>
      <c r="T52" s="51">
        <v>15465</v>
      </c>
      <c r="U52" s="51">
        <v>334900</v>
      </c>
      <c r="V52" s="51">
        <v>15520</v>
      </c>
      <c r="W52" s="51">
        <v>343800</v>
      </c>
      <c r="X52" s="51">
        <v>17505</v>
      </c>
      <c r="Y52" s="51">
        <v>354400</v>
      </c>
    </row>
    <row r="53" spans="1:25" ht="21.9" customHeight="1">
      <c r="A53" s="24" t="s">
        <v>19</v>
      </c>
      <c r="B53" s="73">
        <v>787</v>
      </c>
      <c r="C53" s="73">
        <v>189800</v>
      </c>
      <c r="D53" s="73">
        <v>4176</v>
      </c>
      <c r="E53" s="73">
        <v>827300</v>
      </c>
      <c r="F53" s="73">
        <v>10735</v>
      </c>
      <c r="G53" s="73">
        <v>1226900</v>
      </c>
      <c r="H53" s="51">
        <v>4558</v>
      </c>
      <c r="I53" s="51">
        <v>721900</v>
      </c>
      <c r="J53" s="51">
        <v>6351</v>
      </c>
      <c r="K53" s="51">
        <v>1031400</v>
      </c>
      <c r="L53" s="51">
        <v>9051</v>
      </c>
      <c r="M53" s="51">
        <v>1485700</v>
      </c>
      <c r="N53" s="51">
        <v>10031</v>
      </c>
      <c r="O53" s="51">
        <v>1646900</v>
      </c>
      <c r="P53" s="51">
        <v>12591</v>
      </c>
      <c r="Q53" s="51">
        <v>2159700</v>
      </c>
      <c r="R53" s="51">
        <v>14659</v>
      </c>
      <c r="S53" s="51">
        <v>2512300</v>
      </c>
      <c r="T53" s="51">
        <v>16933</v>
      </c>
      <c r="U53" s="51">
        <v>3026600</v>
      </c>
      <c r="V53" s="51">
        <v>18784</v>
      </c>
      <c r="W53" s="51">
        <v>3371100</v>
      </c>
      <c r="X53" s="51">
        <v>20188</v>
      </c>
      <c r="Y53" s="51">
        <v>3709300</v>
      </c>
    </row>
    <row r="54" spans="1:25" ht="21.9" customHeight="1">
      <c r="A54" s="26" t="s">
        <v>20</v>
      </c>
      <c r="B54" s="73">
        <v>99828</v>
      </c>
      <c r="C54" s="73">
        <v>651100</v>
      </c>
      <c r="D54" s="73">
        <v>171383</v>
      </c>
      <c r="E54" s="73">
        <v>1139400</v>
      </c>
      <c r="F54" s="73">
        <v>262847</v>
      </c>
      <c r="G54" s="73">
        <v>1588800</v>
      </c>
      <c r="H54" s="51">
        <v>495087</v>
      </c>
      <c r="I54" s="51">
        <v>2316700</v>
      </c>
      <c r="J54" s="51">
        <v>681104</v>
      </c>
      <c r="K54" s="51">
        <v>3403800</v>
      </c>
      <c r="L54" s="51">
        <v>785060</v>
      </c>
      <c r="M54" s="51">
        <v>3941700</v>
      </c>
      <c r="N54" s="51">
        <v>953001</v>
      </c>
      <c r="O54" s="51">
        <v>4652200</v>
      </c>
      <c r="P54" s="51">
        <v>1096675</v>
      </c>
      <c r="Q54" s="51">
        <v>5334100</v>
      </c>
      <c r="R54" s="51">
        <v>1188847</v>
      </c>
      <c r="S54" s="51">
        <v>5837900</v>
      </c>
      <c r="T54" s="51">
        <v>1329197</v>
      </c>
      <c r="U54" s="51">
        <v>6697600</v>
      </c>
      <c r="V54" s="51">
        <v>1391414</v>
      </c>
      <c r="W54" s="51">
        <v>7260400</v>
      </c>
      <c r="X54" s="51">
        <v>1492821</v>
      </c>
      <c r="Y54" s="51">
        <v>7737300</v>
      </c>
    </row>
    <row r="55" spans="1:25" ht="21.9" customHeight="1">
      <c r="A55" s="19" t="s">
        <v>16</v>
      </c>
      <c r="B55" s="73">
        <f t="shared" ref="B55:I55" si="58">SUM(B56:B58)</f>
        <v>5</v>
      </c>
      <c r="C55" s="73">
        <f t="shared" si="58"/>
        <v>1600</v>
      </c>
      <c r="D55" s="73">
        <f t="shared" si="58"/>
        <v>3805</v>
      </c>
      <c r="E55" s="73">
        <f t="shared" si="58"/>
        <v>25100</v>
      </c>
      <c r="F55" s="73">
        <f t="shared" si="58"/>
        <v>3865</v>
      </c>
      <c r="G55" s="73">
        <f t="shared" si="58"/>
        <v>27900</v>
      </c>
      <c r="H55" s="51">
        <f t="shared" si="58"/>
        <v>10671</v>
      </c>
      <c r="I55" s="51">
        <f t="shared" si="58"/>
        <v>46300</v>
      </c>
      <c r="J55" s="51">
        <f t="shared" ref="J55:Q55" si="59">SUM(J56:J58)</f>
        <v>12542</v>
      </c>
      <c r="K55" s="51">
        <f t="shared" si="59"/>
        <v>61600</v>
      </c>
      <c r="L55" s="51">
        <f t="shared" si="59"/>
        <v>13599</v>
      </c>
      <c r="M55" s="51">
        <f t="shared" si="59"/>
        <v>65400</v>
      </c>
      <c r="N55" s="51">
        <f t="shared" si="59"/>
        <v>15453</v>
      </c>
      <c r="O55" s="51">
        <f t="shared" si="59"/>
        <v>78300</v>
      </c>
      <c r="P55" s="51">
        <f t="shared" si="59"/>
        <v>15453</v>
      </c>
      <c r="Q55" s="51">
        <f t="shared" si="59"/>
        <v>78300</v>
      </c>
      <c r="R55" s="51">
        <f t="shared" ref="R55:W55" si="60">SUM(R56:R58)</f>
        <v>16209</v>
      </c>
      <c r="S55" s="51">
        <f t="shared" si="60"/>
        <v>101900</v>
      </c>
      <c r="T55" s="51">
        <f>SUM(T56:T58)</f>
        <v>16711</v>
      </c>
      <c r="U55" s="51">
        <f>SUM(U56:U58)</f>
        <v>118400</v>
      </c>
      <c r="V55" s="51">
        <f t="shared" si="60"/>
        <v>17924</v>
      </c>
      <c r="W55" s="51">
        <f t="shared" si="60"/>
        <v>126100</v>
      </c>
      <c r="X55" s="51">
        <f>SUM(X56:X58)</f>
        <v>17969</v>
      </c>
      <c r="Y55" s="51">
        <f>SUM(Y56:Y58)</f>
        <v>129300</v>
      </c>
    </row>
    <row r="56" spans="1:25" ht="21.9" customHeight="1">
      <c r="A56" s="21">
        <v>55099100006</v>
      </c>
      <c r="B56" s="73">
        <v>5</v>
      </c>
      <c r="C56" s="73">
        <v>1600</v>
      </c>
      <c r="D56" s="73">
        <v>77</v>
      </c>
      <c r="E56" s="73">
        <v>3200</v>
      </c>
      <c r="F56" s="73">
        <v>93</v>
      </c>
      <c r="G56" s="73">
        <v>3500</v>
      </c>
      <c r="H56" s="51">
        <v>2</v>
      </c>
      <c r="I56" s="51">
        <v>300</v>
      </c>
      <c r="J56" s="51">
        <v>2</v>
      </c>
      <c r="K56" s="51">
        <v>300</v>
      </c>
      <c r="L56" s="51">
        <v>59</v>
      </c>
      <c r="M56" s="51">
        <v>900</v>
      </c>
      <c r="N56" s="51">
        <v>59</v>
      </c>
      <c r="O56" s="51">
        <v>900</v>
      </c>
      <c r="P56" s="51">
        <v>59</v>
      </c>
      <c r="Q56" s="51">
        <v>900</v>
      </c>
      <c r="R56" s="51">
        <v>552</v>
      </c>
      <c r="S56" s="51">
        <v>13000</v>
      </c>
      <c r="T56" s="51">
        <v>957</v>
      </c>
      <c r="U56" s="51">
        <v>20500</v>
      </c>
      <c r="V56" s="51">
        <v>970</v>
      </c>
      <c r="W56" s="51">
        <v>21500</v>
      </c>
      <c r="X56" s="51">
        <v>1015</v>
      </c>
      <c r="Y56" s="51">
        <v>24700</v>
      </c>
    </row>
    <row r="57" spans="1:25" ht="21.9" customHeight="1">
      <c r="A57" s="21">
        <v>55099200005</v>
      </c>
      <c r="B57" s="73"/>
      <c r="C57" s="73"/>
      <c r="D57" s="73">
        <v>0</v>
      </c>
      <c r="E57" s="73">
        <v>0</v>
      </c>
      <c r="F57" s="73">
        <v>0</v>
      </c>
      <c r="G57" s="73">
        <v>0</v>
      </c>
      <c r="H57" s="51">
        <v>5</v>
      </c>
      <c r="I57" s="51">
        <v>500</v>
      </c>
      <c r="J57" s="51">
        <v>5</v>
      </c>
      <c r="K57" s="51">
        <v>500</v>
      </c>
      <c r="L57" s="51">
        <v>5</v>
      </c>
      <c r="M57" s="51">
        <v>500</v>
      </c>
      <c r="N57" s="51">
        <v>5</v>
      </c>
      <c r="O57" s="51">
        <v>500</v>
      </c>
      <c r="P57" s="51">
        <v>5</v>
      </c>
      <c r="Q57" s="51">
        <v>500</v>
      </c>
      <c r="R57" s="51">
        <v>5</v>
      </c>
      <c r="S57" s="51">
        <v>500</v>
      </c>
      <c r="T57" s="51">
        <v>5</v>
      </c>
      <c r="U57" s="51">
        <v>500</v>
      </c>
      <c r="V57" s="51">
        <v>5</v>
      </c>
      <c r="W57" s="51">
        <v>500</v>
      </c>
      <c r="X57" s="51">
        <v>5</v>
      </c>
      <c r="Y57" s="51">
        <v>500</v>
      </c>
    </row>
    <row r="58" spans="1:25" ht="21.9" customHeight="1">
      <c r="A58" s="21">
        <v>55099900008</v>
      </c>
      <c r="B58" s="73">
        <v>0</v>
      </c>
      <c r="C58" s="73">
        <v>0</v>
      </c>
      <c r="D58" s="73">
        <v>3728</v>
      </c>
      <c r="E58" s="73">
        <v>21900</v>
      </c>
      <c r="F58" s="73">
        <v>3772</v>
      </c>
      <c r="G58" s="73">
        <v>24400</v>
      </c>
      <c r="H58" s="51">
        <v>10664</v>
      </c>
      <c r="I58" s="51">
        <v>45500</v>
      </c>
      <c r="J58" s="51">
        <v>12535</v>
      </c>
      <c r="K58" s="51">
        <v>60800</v>
      </c>
      <c r="L58" s="51">
        <v>13535</v>
      </c>
      <c r="M58" s="51">
        <v>64000</v>
      </c>
      <c r="N58" s="51">
        <v>15389</v>
      </c>
      <c r="O58" s="51">
        <v>76900</v>
      </c>
      <c r="P58" s="51">
        <v>15389</v>
      </c>
      <c r="Q58" s="51">
        <v>76900</v>
      </c>
      <c r="R58" s="51">
        <v>15652</v>
      </c>
      <c r="S58" s="51">
        <v>88400</v>
      </c>
      <c r="T58" s="51">
        <v>15749</v>
      </c>
      <c r="U58" s="51">
        <v>97400</v>
      </c>
      <c r="V58" s="51">
        <v>16949</v>
      </c>
      <c r="W58" s="51">
        <v>104100</v>
      </c>
      <c r="X58" s="51">
        <v>16949</v>
      </c>
      <c r="Y58" s="51">
        <v>104100</v>
      </c>
    </row>
    <row r="59" spans="1:25" ht="21.9" customHeight="1">
      <c r="A59" s="21" t="s">
        <v>22</v>
      </c>
      <c r="B59" s="73">
        <f t="shared" ref="B59:I59" si="61">SUM(B46+B50+B55)</f>
        <v>101036</v>
      </c>
      <c r="C59" s="73">
        <f t="shared" si="61"/>
        <v>864800</v>
      </c>
      <c r="D59" s="73">
        <f>SUM(D46+D50+D55)</f>
        <v>179991</v>
      </c>
      <c r="E59" s="73">
        <f>SUM(E46+E50+E55)</f>
        <v>2020700</v>
      </c>
      <c r="F59" s="73">
        <f t="shared" ref="F59:G59" si="62">SUM(F46+F50+F55)</f>
        <v>281157</v>
      </c>
      <c r="G59" s="73">
        <f t="shared" si="62"/>
        <v>2927500</v>
      </c>
      <c r="H59" s="51">
        <f>SUM(H46+H50+H55)</f>
        <v>524818</v>
      </c>
      <c r="I59" s="51">
        <f t="shared" si="61"/>
        <v>3346700</v>
      </c>
      <c r="J59" s="51">
        <f t="shared" ref="J59:Q59" si="63">SUM(J46+J50+J55)</f>
        <v>714542</v>
      </c>
      <c r="K59" s="51">
        <f t="shared" si="63"/>
        <v>4761100</v>
      </c>
      <c r="L59" s="51">
        <f t="shared" si="63"/>
        <v>823067</v>
      </c>
      <c r="M59" s="51">
        <f t="shared" si="63"/>
        <v>5778800</v>
      </c>
      <c r="N59" s="51">
        <f t="shared" si="63"/>
        <v>1000108</v>
      </c>
      <c r="O59" s="51">
        <f t="shared" si="63"/>
        <v>6735200</v>
      </c>
      <c r="P59" s="51">
        <f t="shared" si="63"/>
        <v>1154014</v>
      </c>
      <c r="Q59" s="51">
        <f t="shared" si="63"/>
        <v>8027900</v>
      </c>
      <c r="R59" s="51">
        <f t="shared" ref="R59:W59" si="64">SUM(R46+R50+R55)</f>
        <v>1250763</v>
      </c>
      <c r="S59" s="51">
        <f t="shared" si="64"/>
        <v>8937700</v>
      </c>
      <c r="T59" s="51">
        <f>SUM(T46+T50+T55)</f>
        <v>1397604</v>
      </c>
      <c r="U59" s="51">
        <f>SUM(U46+U50+U55)</f>
        <v>10424200</v>
      </c>
      <c r="V59" s="51">
        <f t="shared" si="64"/>
        <v>1464398</v>
      </c>
      <c r="W59" s="51">
        <f t="shared" si="64"/>
        <v>11383300</v>
      </c>
      <c r="X59" s="51">
        <f>SUM(X46+X50+X55)</f>
        <v>1580127</v>
      </c>
      <c r="Y59" s="51">
        <f>SUM(Y46+Y50+Y55)</f>
        <v>12322900</v>
      </c>
    </row>
    <row r="60" spans="1:25" ht="11.4" customHeight="1">
      <c r="A60" s="22"/>
      <c r="B60" s="73"/>
      <c r="C60" s="73"/>
      <c r="D60" s="73"/>
      <c r="E60" s="73"/>
      <c r="F60" s="73"/>
      <c r="G60" s="73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</row>
    <row r="61" spans="1:25" s="16" customFormat="1" ht="26.4" customHeight="1">
      <c r="A61" s="17"/>
      <c r="B61" s="74">
        <f t="shared" ref="B61:I61" si="65">SUM(B59+B44+B29+B18)</f>
        <v>1362944</v>
      </c>
      <c r="C61" s="74">
        <f t="shared" si="65"/>
        <v>5402800</v>
      </c>
      <c r="D61" s="74">
        <f>SUM(D59+D44+D29+D18)</f>
        <v>2534064</v>
      </c>
      <c r="E61" s="74">
        <f t="shared" si="65"/>
        <v>10243700</v>
      </c>
      <c r="F61" s="74">
        <f t="shared" si="65"/>
        <v>4012812</v>
      </c>
      <c r="G61" s="74">
        <f t="shared" si="65"/>
        <v>15902400</v>
      </c>
      <c r="H61" s="52">
        <f>SUM(H59+H44+H29+H18)</f>
        <v>6911673</v>
      </c>
      <c r="I61" s="52">
        <f t="shared" si="65"/>
        <v>22167100</v>
      </c>
      <c r="J61" s="52">
        <f t="shared" ref="J61:Q61" si="66">SUM(J59+J44+J29+J18)</f>
        <v>8151343</v>
      </c>
      <c r="K61" s="52">
        <f t="shared" si="66"/>
        <v>27284300</v>
      </c>
      <c r="L61" s="52">
        <f t="shared" si="66"/>
        <v>9300375</v>
      </c>
      <c r="M61" s="52">
        <f t="shared" si="66"/>
        <v>31837000</v>
      </c>
      <c r="N61" s="52">
        <f t="shared" si="66"/>
        <v>10703086</v>
      </c>
      <c r="O61" s="52">
        <f t="shared" si="66"/>
        <v>37625100</v>
      </c>
      <c r="P61" s="51">
        <f t="shared" si="66"/>
        <v>12391341</v>
      </c>
      <c r="Q61" s="51">
        <f t="shared" si="66"/>
        <v>44005500</v>
      </c>
      <c r="R61" s="51">
        <f t="shared" ref="R61:W61" si="67">SUM(R59+R44+R29+R18)</f>
        <v>13630253</v>
      </c>
      <c r="S61" s="51">
        <f t="shared" si="67"/>
        <v>48845100</v>
      </c>
      <c r="T61" s="51">
        <f>SUM(T59+T44+T29+T18)</f>
        <v>15262804</v>
      </c>
      <c r="U61" s="51">
        <f>SUM(U59+U44+U29+U18)</f>
        <v>55625000</v>
      </c>
      <c r="V61" s="51">
        <f t="shared" si="67"/>
        <v>16550334</v>
      </c>
      <c r="W61" s="51">
        <f t="shared" si="67"/>
        <v>60781900</v>
      </c>
      <c r="X61" s="51">
        <f>SUM(X59+X44+X29+X18)</f>
        <v>17916430</v>
      </c>
      <c r="Y61" s="51">
        <f>SUM(Y59+Y44+Y29+Y18)</f>
        <v>65886800</v>
      </c>
    </row>
    <row r="62" spans="1:25">
      <c r="A62" s="14"/>
      <c r="C62" s="53"/>
      <c r="E62" s="53"/>
      <c r="G62" s="53"/>
      <c r="I62" s="53"/>
      <c r="K62" s="53"/>
      <c r="M62" s="53"/>
      <c r="P62" s="53"/>
      <c r="Q62" s="53"/>
      <c r="R62" s="53"/>
      <c r="S62" s="53"/>
      <c r="X62" s="27"/>
      <c r="Y62" s="28"/>
    </row>
  </sheetData>
  <mergeCells count="13">
    <mergeCell ref="A1:C1"/>
    <mergeCell ref="V3:W3"/>
    <mergeCell ref="X3:Y3"/>
    <mergeCell ref="T3:U3"/>
    <mergeCell ref="F3:G3"/>
    <mergeCell ref="B3:C3"/>
    <mergeCell ref="D3:E3"/>
    <mergeCell ref="P3:Q3"/>
    <mergeCell ref="R3:S3"/>
    <mergeCell ref="H3:I3"/>
    <mergeCell ref="L3:M3"/>
    <mergeCell ref="J3:K3"/>
    <mergeCell ref="N3:O3"/>
  </mergeCells>
  <phoneticPr fontId="2" type="noConversion"/>
  <printOptions horizontalCentered="1"/>
  <pageMargins left="0.15748031496062992" right="0.15748031496062992" top="0.39370078740157483" bottom="0.19685039370078741" header="0.51181102362204722" footer="0.51181102362204722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0"/>
  </sheetPr>
  <dimension ref="A1:G27"/>
  <sheetViews>
    <sheetView zoomScaleNormal="100" workbookViewId="0">
      <selection activeCell="J10" sqref="J10"/>
    </sheetView>
  </sheetViews>
  <sheetFormatPr defaultColWidth="9" defaultRowHeight="15.6"/>
  <cols>
    <col min="1" max="1" width="18.6640625" style="29" bestFit="1" customWidth="1"/>
    <col min="2" max="5" width="15.88671875" style="29" bestFit="1" customWidth="1"/>
    <col min="6" max="6" width="11.44140625" style="45" bestFit="1" customWidth="1"/>
    <col min="7" max="7" width="11.33203125" style="45" bestFit="1" customWidth="1"/>
    <col min="8" max="16384" width="9" style="29"/>
  </cols>
  <sheetData>
    <row r="1" spans="1:7" ht="36" customHeight="1">
      <c r="A1" s="69" t="s">
        <v>97</v>
      </c>
      <c r="B1" s="69"/>
      <c r="C1" s="69"/>
      <c r="D1" s="69"/>
      <c r="E1" s="69"/>
      <c r="F1" s="69"/>
      <c r="G1" s="69"/>
    </row>
    <row r="2" spans="1:7" ht="36" customHeight="1">
      <c r="A2" s="70" t="s">
        <v>99</v>
      </c>
      <c r="B2" s="70"/>
      <c r="C2" s="70"/>
      <c r="D2" s="70"/>
      <c r="E2" s="70"/>
      <c r="F2" s="70"/>
      <c r="G2" s="70"/>
    </row>
    <row r="3" spans="1:7" ht="25.5" customHeight="1">
      <c r="A3" s="62" t="s">
        <v>36</v>
      </c>
      <c r="B3" s="61" t="s">
        <v>96</v>
      </c>
      <c r="C3" s="61"/>
      <c r="D3" s="61" t="s">
        <v>37</v>
      </c>
      <c r="E3" s="61"/>
      <c r="F3" s="59" t="s">
        <v>38</v>
      </c>
      <c r="G3" s="59"/>
    </row>
    <row r="4" spans="1:7" ht="25.2" customHeight="1">
      <c r="A4" s="63"/>
      <c r="B4" s="30" t="s">
        <v>39</v>
      </c>
      <c r="C4" s="30" t="s">
        <v>40</v>
      </c>
      <c r="D4" s="30" t="s">
        <v>41</v>
      </c>
      <c r="E4" s="30" t="s">
        <v>42</v>
      </c>
      <c r="F4" s="31" t="s">
        <v>43</v>
      </c>
      <c r="G4" s="31" t="s">
        <v>44</v>
      </c>
    </row>
    <row r="5" spans="1:7" ht="21.9" customHeight="1">
      <c r="A5" s="32" t="s">
        <v>1</v>
      </c>
      <c r="B5" s="33">
        <v>4354893</v>
      </c>
      <c r="C5" s="33">
        <v>12010400</v>
      </c>
      <c r="D5" s="33">
        <v>4606945</v>
      </c>
      <c r="E5" s="33">
        <v>10447500</v>
      </c>
      <c r="F5" s="34">
        <v>-5.4711310857846196E-2</v>
      </c>
      <c r="G5" s="34">
        <v>0.14959559703278291</v>
      </c>
    </row>
    <row r="6" spans="1:7" ht="21.9" customHeight="1">
      <c r="A6" s="32" t="s">
        <v>2</v>
      </c>
      <c r="B6" s="35">
        <v>5044738</v>
      </c>
      <c r="C6" s="35">
        <v>16676800</v>
      </c>
      <c r="D6" s="35">
        <v>3070259</v>
      </c>
      <c r="E6" s="35">
        <v>7372400</v>
      </c>
      <c r="F6" s="34">
        <v>0.64309851383873484</v>
      </c>
      <c r="G6" s="34">
        <v>1.2620584884162551</v>
      </c>
    </row>
    <row r="7" spans="1:7" ht="21.9" customHeight="1">
      <c r="A7" s="32" t="s">
        <v>3</v>
      </c>
      <c r="B7" s="35">
        <v>40154</v>
      </c>
      <c r="C7" s="35">
        <v>494800</v>
      </c>
      <c r="D7" s="35">
        <v>11829</v>
      </c>
      <c r="E7" s="35">
        <v>134600</v>
      </c>
      <c r="F7" s="34">
        <v>2.3945388452109224</v>
      </c>
      <c r="G7" s="34">
        <v>2.6760772659732539</v>
      </c>
    </row>
    <row r="8" spans="1:7" ht="21.9" customHeight="1">
      <c r="A8" s="32" t="s">
        <v>4</v>
      </c>
      <c r="B8" s="36">
        <v>3355841</v>
      </c>
      <c r="C8" s="36">
        <v>9019100</v>
      </c>
      <c r="D8" s="36">
        <v>3119667</v>
      </c>
      <c r="E8" s="36">
        <v>6591500</v>
      </c>
      <c r="F8" s="34">
        <v>7.5704874911328712E-2</v>
      </c>
      <c r="G8" s="34">
        <v>0.36829249791398011</v>
      </c>
    </row>
    <row r="9" spans="1:7" ht="21.9" customHeight="1">
      <c r="A9" s="32" t="s">
        <v>5</v>
      </c>
      <c r="B9" s="36">
        <v>320745</v>
      </c>
      <c r="C9" s="36">
        <v>1081100</v>
      </c>
      <c r="D9" s="36">
        <v>577448</v>
      </c>
      <c r="E9" s="36">
        <v>1304500</v>
      </c>
      <c r="F9" s="34">
        <v>-0.44454738781673853</v>
      </c>
      <c r="G9" s="34">
        <v>-0.17125335377539286</v>
      </c>
    </row>
    <row r="10" spans="1:7" ht="23.4" customHeight="1">
      <c r="A10" s="37" t="s">
        <v>22</v>
      </c>
      <c r="B10" s="38">
        <v>13116371</v>
      </c>
      <c r="C10" s="38">
        <v>39282200</v>
      </c>
      <c r="D10" s="38">
        <v>11386148</v>
      </c>
      <c r="E10" s="38">
        <v>25850500</v>
      </c>
      <c r="F10" s="39">
        <v>0.15195859038544035</v>
      </c>
      <c r="G10" s="39">
        <v>0.51959149726310905</v>
      </c>
    </row>
    <row r="11" spans="1:7" ht="21.9" customHeight="1">
      <c r="A11" s="32" t="s">
        <v>6</v>
      </c>
      <c r="B11" s="36">
        <v>1310396</v>
      </c>
      <c r="C11" s="36">
        <v>4908200</v>
      </c>
      <c r="D11" s="36">
        <v>1138983</v>
      </c>
      <c r="E11" s="36">
        <v>2971900</v>
      </c>
      <c r="F11" s="34">
        <v>0.15049653945669084</v>
      </c>
      <c r="G11" s="34">
        <v>0.65153605437598849</v>
      </c>
    </row>
    <row r="12" spans="1:7" ht="21.9" customHeight="1">
      <c r="A12" s="32" t="s">
        <v>7</v>
      </c>
      <c r="B12" s="35">
        <v>6291</v>
      </c>
      <c r="C12" s="35">
        <v>93700</v>
      </c>
      <c r="D12" s="35">
        <v>25027</v>
      </c>
      <c r="E12" s="35">
        <v>133400</v>
      </c>
      <c r="F12" s="40">
        <v>-0.74863147800375596</v>
      </c>
      <c r="G12" s="40">
        <v>-0.29760119940029983</v>
      </c>
    </row>
    <row r="13" spans="1:7" ht="21.9" customHeight="1">
      <c r="A13" s="32" t="s">
        <v>8</v>
      </c>
      <c r="B13" s="36">
        <v>0</v>
      </c>
      <c r="C13" s="36">
        <v>0</v>
      </c>
      <c r="D13" s="35">
        <v>64</v>
      </c>
      <c r="E13" s="35">
        <v>1600</v>
      </c>
      <c r="F13" s="40">
        <v>0</v>
      </c>
      <c r="G13" s="40">
        <v>0</v>
      </c>
    </row>
    <row r="14" spans="1:7" ht="21.9" customHeight="1">
      <c r="A14" s="32" t="s">
        <v>9</v>
      </c>
      <c r="B14" s="36">
        <v>169865</v>
      </c>
      <c r="C14" s="36">
        <v>705200</v>
      </c>
      <c r="D14" s="36">
        <v>86777</v>
      </c>
      <c r="E14" s="36">
        <v>344300</v>
      </c>
      <c r="F14" s="34">
        <v>0.95748873549442814</v>
      </c>
      <c r="G14" s="34">
        <v>1.0482137670636074</v>
      </c>
    </row>
    <row r="15" spans="1:7" ht="21.9" customHeight="1">
      <c r="A15" s="37" t="s">
        <v>22</v>
      </c>
      <c r="B15" s="38">
        <v>1486552</v>
      </c>
      <c r="C15" s="38">
        <v>5707100</v>
      </c>
      <c r="D15" s="38">
        <v>1250851</v>
      </c>
      <c r="E15" s="38">
        <v>3451200</v>
      </c>
      <c r="F15" s="39">
        <v>0.18843251514369008</v>
      </c>
      <c r="G15" s="39">
        <v>0.65365669911914703</v>
      </c>
    </row>
    <row r="16" spans="1:7" ht="21.9" customHeight="1">
      <c r="A16" s="32" t="s">
        <v>10</v>
      </c>
      <c r="B16" s="36">
        <v>932793</v>
      </c>
      <c r="C16" s="36">
        <v>3250700</v>
      </c>
      <c r="D16" s="36">
        <v>1333111</v>
      </c>
      <c r="E16" s="36">
        <v>4916500</v>
      </c>
      <c r="F16" s="34">
        <v>-0.30028857311956769</v>
      </c>
      <c r="G16" s="34">
        <v>-0.33881826502593304</v>
      </c>
    </row>
    <row r="17" spans="1:7" ht="21.9" customHeight="1">
      <c r="A17" s="32" t="s">
        <v>11</v>
      </c>
      <c r="B17" s="36">
        <v>650758</v>
      </c>
      <c r="C17" s="36">
        <v>3560000</v>
      </c>
      <c r="D17" s="36">
        <v>360773</v>
      </c>
      <c r="E17" s="36">
        <v>1317000</v>
      </c>
      <c r="F17" s="34">
        <v>0.80378797748168518</v>
      </c>
      <c r="G17" s="34">
        <v>1.7031131359149581</v>
      </c>
    </row>
    <row r="18" spans="1:7" ht="21.9" customHeight="1">
      <c r="A18" s="32" t="s">
        <v>12</v>
      </c>
      <c r="B18" s="35">
        <v>123288</v>
      </c>
      <c r="C18" s="35">
        <v>1238800</v>
      </c>
      <c r="D18" s="35">
        <v>5364</v>
      </c>
      <c r="E18" s="35">
        <v>115800</v>
      </c>
      <c r="F18" s="40">
        <v>21.98434004474273</v>
      </c>
      <c r="G18" s="40">
        <v>9.6977547495682206</v>
      </c>
    </row>
    <row r="19" spans="1:7" ht="21.9" customHeight="1">
      <c r="A19" s="32" t="s">
        <v>13</v>
      </c>
      <c r="B19" s="36">
        <v>26541</v>
      </c>
      <c r="C19" s="36">
        <v>525100</v>
      </c>
      <c r="D19" s="36">
        <v>89969</v>
      </c>
      <c r="E19" s="36">
        <v>474900</v>
      </c>
      <c r="F19" s="34">
        <v>-0.70499838833375938</v>
      </c>
      <c r="G19" s="34">
        <v>0.10570646451884613</v>
      </c>
    </row>
    <row r="20" spans="1:7" ht="21.9" customHeight="1">
      <c r="A20" s="37" t="s">
        <v>22</v>
      </c>
      <c r="B20" s="38">
        <v>1733380</v>
      </c>
      <c r="C20" s="38">
        <v>8574600</v>
      </c>
      <c r="D20" s="38">
        <v>1789217</v>
      </c>
      <c r="E20" s="38">
        <v>6824200</v>
      </c>
      <c r="F20" s="39">
        <v>-3.1207505853119044E-2</v>
      </c>
      <c r="G20" s="39">
        <v>0.25649893027754178</v>
      </c>
    </row>
    <row r="21" spans="1:7" ht="21.9" customHeight="1">
      <c r="A21" s="32" t="s">
        <v>14</v>
      </c>
      <c r="B21" s="36">
        <v>4927</v>
      </c>
      <c r="C21" s="36">
        <v>104700</v>
      </c>
      <c r="D21" s="36">
        <v>12479</v>
      </c>
      <c r="E21" s="36">
        <v>156300</v>
      </c>
      <c r="F21" s="34">
        <v>-0.60517669685070918</v>
      </c>
      <c r="G21" s="34">
        <v>-0.33013435700575811</v>
      </c>
    </row>
    <row r="22" spans="1:7" ht="21.9" customHeight="1">
      <c r="A22" s="32" t="s">
        <v>15</v>
      </c>
      <c r="B22" s="36">
        <v>1557231</v>
      </c>
      <c r="C22" s="36">
        <v>12088900</v>
      </c>
      <c r="D22" s="36">
        <v>978823</v>
      </c>
      <c r="E22" s="36">
        <v>7371400</v>
      </c>
      <c r="F22" s="34">
        <v>0.59092195422461469</v>
      </c>
      <c r="G22" s="34">
        <v>0.63997341074965397</v>
      </c>
    </row>
    <row r="23" spans="1:7" ht="21.9" customHeight="1">
      <c r="A23" s="32" t="s">
        <v>16</v>
      </c>
      <c r="B23" s="36">
        <v>17969</v>
      </c>
      <c r="C23" s="36">
        <v>129300</v>
      </c>
      <c r="D23" s="36">
        <v>66021</v>
      </c>
      <c r="E23" s="36">
        <v>265500</v>
      </c>
      <c r="F23" s="34">
        <v>-0.7278290240983929</v>
      </c>
      <c r="G23" s="34">
        <v>-0.51299435028248586</v>
      </c>
    </row>
    <row r="24" spans="1:7" ht="21.9" customHeight="1">
      <c r="A24" s="37" t="s">
        <v>22</v>
      </c>
      <c r="B24" s="38">
        <v>1580127</v>
      </c>
      <c r="C24" s="38">
        <v>12322900</v>
      </c>
      <c r="D24" s="38">
        <v>1057323</v>
      </c>
      <c r="E24" s="38">
        <v>7793200</v>
      </c>
      <c r="F24" s="39">
        <v>0.49446006565637934</v>
      </c>
      <c r="G24" s="39">
        <v>0.58123748909305539</v>
      </c>
    </row>
    <row r="25" spans="1:7" ht="27.75" customHeight="1">
      <c r="A25" s="41" t="s">
        <v>98</v>
      </c>
      <c r="B25" s="42">
        <v>17916430</v>
      </c>
      <c r="C25" s="42">
        <v>65886800</v>
      </c>
      <c r="D25" s="42">
        <v>15483539</v>
      </c>
      <c r="E25" s="42">
        <v>43919100</v>
      </c>
      <c r="F25" s="43">
        <v>0.15712757916649411</v>
      </c>
      <c r="G25" s="43">
        <v>0.50018556846565621</v>
      </c>
    </row>
    <row r="26" spans="1:7">
      <c r="B26" s="44"/>
      <c r="C26" s="44"/>
      <c r="D26" s="44"/>
      <c r="E26" s="44"/>
    </row>
    <row r="27" spans="1:7">
      <c r="C27" s="46"/>
      <c r="E27" s="46"/>
    </row>
  </sheetData>
  <mergeCells count="6">
    <mergeCell ref="A1:G1"/>
    <mergeCell ref="A3:A4"/>
    <mergeCell ref="B3:C3"/>
    <mergeCell ref="D3:E3"/>
    <mergeCell ref="F3:G3"/>
    <mergeCell ref="A2:G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B29"/>
  <sheetViews>
    <sheetView workbookViewId="0">
      <selection activeCell="E21" sqref="E21"/>
    </sheetView>
  </sheetViews>
  <sheetFormatPr defaultRowHeight="16.2"/>
  <cols>
    <col min="1" max="2" width="32.6640625" customWidth="1"/>
  </cols>
  <sheetData>
    <row r="2" spans="1:2" s="7" customFormat="1" ht="41.4" customHeight="1">
      <c r="A2" s="9" t="s">
        <v>31</v>
      </c>
    </row>
    <row r="3" spans="1:2" ht="33.9" customHeight="1">
      <c r="A3" s="8" t="s">
        <v>23</v>
      </c>
      <c r="B3" s="8" t="s">
        <v>23</v>
      </c>
    </row>
    <row r="4" spans="1:2">
      <c r="A4" s="4" t="s">
        <v>24</v>
      </c>
      <c r="B4" s="1" t="s">
        <v>10</v>
      </c>
    </row>
    <row r="5" spans="1:2">
      <c r="A5" s="5" t="s">
        <v>25</v>
      </c>
      <c r="B5" s="1">
        <v>55101100000</v>
      </c>
    </row>
    <row r="6" spans="1:2">
      <c r="A6" s="4" t="s">
        <v>26</v>
      </c>
      <c r="B6" s="1">
        <v>55101200009</v>
      </c>
    </row>
    <row r="7" spans="1:2">
      <c r="A7" s="5" t="s">
        <v>27</v>
      </c>
      <c r="B7" s="1" t="s">
        <v>11</v>
      </c>
    </row>
    <row r="8" spans="1:2">
      <c r="A8" s="4" t="s">
        <v>26</v>
      </c>
      <c r="B8" s="1">
        <v>55102000009</v>
      </c>
    </row>
    <row r="9" spans="1:2">
      <c r="A9" s="5" t="s">
        <v>28</v>
      </c>
      <c r="B9" s="1">
        <v>55103000007</v>
      </c>
    </row>
    <row r="10" spans="1:2">
      <c r="A10" s="1" t="s">
        <v>1</v>
      </c>
      <c r="B10" s="1">
        <v>55109000004</v>
      </c>
    </row>
    <row r="11" spans="1:2">
      <c r="A11" s="1">
        <v>55092100001</v>
      </c>
      <c r="B11" s="1" t="s">
        <v>12</v>
      </c>
    </row>
    <row r="12" spans="1:2">
      <c r="A12" s="1">
        <v>55092200000</v>
      </c>
      <c r="B12" s="1">
        <v>55091100003</v>
      </c>
    </row>
    <row r="13" spans="1:2">
      <c r="A13" s="1" t="s">
        <v>2</v>
      </c>
      <c r="B13" s="1">
        <v>55091200002</v>
      </c>
    </row>
    <row r="14" spans="1:2">
      <c r="A14" s="1">
        <v>55095100004</v>
      </c>
      <c r="B14" s="1" t="s">
        <v>13</v>
      </c>
    </row>
    <row r="15" spans="1:2">
      <c r="A15" s="1" t="s">
        <v>3</v>
      </c>
      <c r="B15" s="1">
        <v>55081000005</v>
      </c>
    </row>
    <row r="16" spans="1:2">
      <c r="A16" s="1">
        <v>55095200003</v>
      </c>
      <c r="B16" s="1">
        <v>55082000003</v>
      </c>
    </row>
    <row r="17" spans="1:2">
      <c r="A17" s="1" t="s">
        <v>4</v>
      </c>
      <c r="B17" s="1" t="s">
        <v>14</v>
      </c>
    </row>
    <row r="18" spans="1:2">
      <c r="A18" s="1">
        <v>55095300002</v>
      </c>
      <c r="B18" s="1">
        <v>55111000000</v>
      </c>
    </row>
    <row r="19" spans="1:2">
      <c r="A19" s="1" t="s">
        <v>5</v>
      </c>
      <c r="B19" s="1">
        <v>55112000008</v>
      </c>
    </row>
    <row r="20" spans="1:2">
      <c r="A20" s="6" t="s">
        <v>21</v>
      </c>
      <c r="B20" s="1">
        <v>55113000006</v>
      </c>
    </row>
    <row r="21" spans="1:2">
      <c r="A21" s="6" t="s">
        <v>17</v>
      </c>
      <c r="B21" s="1" t="s">
        <v>15</v>
      </c>
    </row>
    <row r="22" spans="1:2">
      <c r="A22" s="6" t="s">
        <v>18</v>
      </c>
      <c r="B22" s="3" t="s">
        <v>35</v>
      </c>
    </row>
    <row r="23" spans="1:2">
      <c r="A23" s="1" t="s">
        <v>6</v>
      </c>
      <c r="B23" s="2">
        <v>56049010009</v>
      </c>
    </row>
    <row r="24" spans="1:2">
      <c r="A24" s="1">
        <v>55093100009</v>
      </c>
      <c r="B24" s="3" t="s">
        <v>19</v>
      </c>
    </row>
    <row r="25" spans="1:2">
      <c r="A25" s="1">
        <v>55093200008</v>
      </c>
      <c r="B25" s="3" t="s">
        <v>20</v>
      </c>
    </row>
    <row r="26" spans="1:2">
      <c r="A26" s="1" t="s">
        <v>29</v>
      </c>
      <c r="B26" s="1" t="s">
        <v>16</v>
      </c>
    </row>
    <row r="27" spans="1:2">
      <c r="A27" s="1" t="s">
        <v>30</v>
      </c>
      <c r="B27" s="1">
        <v>55099100006</v>
      </c>
    </row>
    <row r="28" spans="1:2">
      <c r="A28" s="1" t="s">
        <v>9</v>
      </c>
      <c r="B28" s="1">
        <v>55099200005</v>
      </c>
    </row>
    <row r="29" spans="1:2">
      <c r="A29" s="1">
        <v>55096900004</v>
      </c>
      <c r="B29" s="1">
        <v>55099900008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G27"/>
  <sheetViews>
    <sheetView workbookViewId="0">
      <selection activeCell="B15" sqref="B15"/>
    </sheetView>
  </sheetViews>
  <sheetFormatPr defaultColWidth="9" defaultRowHeight="15.6"/>
  <cols>
    <col min="1" max="1" width="20.21875" style="29" bestFit="1" customWidth="1"/>
    <col min="2" max="5" width="12.21875" style="29" bestFit="1" customWidth="1"/>
    <col min="6" max="6" width="13.77734375" style="45" bestFit="1" customWidth="1"/>
    <col min="7" max="7" width="11" style="45" bestFit="1" customWidth="1"/>
    <col min="8" max="16384" width="9" style="29"/>
  </cols>
  <sheetData>
    <row r="1" spans="1:7" ht="36" customHeight="1">
      <c r="A1" s="60" t="s">
        <v>102</v>
      </c>
      <c r="B1" s="60"/>
      <c r="C1" s="60"/>
      <c r="D1" s="60"/>
      <c r="E1" s="60"/>
      <c r="F1" s="60"/>
      <c r="G1" s="60"/>
    </row>
    <row r="2" spans="1:7" ht="25.5" customHeight="1">
      <c r="A2" s="62" t="s">
        <v>36</v>
      </c>
      <c r="B2" s="61" t="s">
        <v>103</v>
      </c>
      <c r="C2" s="61"/>
      <c r="D2" s="61" t="s">
        <v>64</v>
      </c>
      <c r="E2" s="61"/>
      <c r="F2" s="59" t="s">
        <v>38</v>
      </c>
      <c r="G2" s="59"/>
    </row>
    <row r="3" spans="1:7" ht="25.2" customHeight="1">
      <c r="A3" s="63"/>
      <c r="B3" s="30" t="s">
        <v>80</v>
      </c>
      <c r="C3" s="30" t="s">
        <v>81</v>
      </c>
      <c r="D3" s="30" t="s">
        <v>80</v>
      </c>
      <c r="E3" s="30" t="s">
        <v>81</v>
      </c>
      <c r="F3" s="31" t="s">
        <v>43</v>
      </c>
      <c r="G3" s="31" t="s">
        <v>44</v>
      </c>
    </row>
    <row r="4" spans="1:7" ht="21.9" customHeight="1">
      <c r="A4" s="32" t="s">
        <v>45</v>
      </c>
      <c r="B4" s="33">
        <f>SUM(公式!D5)</f>
        <v>707292</v>
      </c>
      <c r="C4" s="33">
        <f>SUM(公式!E5)</f>
        <v>1807600</v>
      </c>
      <c r="D4" s="33">
        <v>941836</v>
      </c>
      <c r="E4" s="33">
        <v>2157500</v>
      </c>
      <c r="F4" s="34">
        <f t="shared" ref="F4:G9" si="0">SUM(B4/D4-1)</f>
        <v>-0.24902849328333165</v>
      </c>
      <c r="G4" s="34">
        <f t="shared" si="0"/>
        <v>-0.16217844727694086</v>
      </c>
    </row>
    <row r="5" spans="1:7" ht="21.9" customHeight="1">
      <c r="A5" s="32" t="s">
        <v>46</v>
      </c>
      <c r="B5" s="35">
        <f>SUM(公式!D8)</f>
        <v>670912</v>
      </c>
      <c r="C5" s="35">
        <f>SUM(公式!E8)</f>
        <v>2684500</v>
      </c>
      <c r="D5" s="35">
        <v>832689</v>
      </c>
      <c r="E5" s="35">
        <v>2174800</v>
      </c>
      <c r="F5" s="34">
        <f t="shared" si="0"/>
        <v>-0.19428261932125923</v>
      </c>
      <c r="G5" s="34">
        <f t="shared" si="0"/>
        <v>0.23436637851756492</v>
      </c>
    </row>
    <row r="6" spans="1:7" ht="21.9" customHeight="1">
      <c r="A6" s="32" t="s">
        <v>47</v>
      </c>
      <c r="B6" s="35">
        <f>SUM(公式!D10)</f>
        <v>8948</v>
      </c>
      <c r="C6" s="35">
        <f>SUM(公式!E10)</f>
        <v>108200</v>
      </c>
      <c r="D6" s="35">
        <v>12975</v>
      </c>
      <c r="E6" s="35">
        <v>152600</v>
      </c>
      <c r="F6" s="34">
        <f t="shared" si="0"/>
        <v>-0.31036608863198456</v>
      </c>
      <c r="G6" s="34">
        <f t="shared" si="0"/>
        <v>-0.29095674967234597</v>
      </c>
    </row>
    <row r="7" spans="1:7" ht="21.9" customHeight="1">
      <c r="A7" s="32" t="s">
        <v>48</v>
      </c>
      <c r="B7" s="36">
        <f>SUM(公式!D12)</f>
        <v>316684</v>
      </c>
      <c r="C7" s="36">
        <f>SUM(公式!E12)</f>
        <v>882900</v>
      </c>
      <c r="D7" s="36">
        <v>472765</v>
      </c>
      <c r="E7" s="36">
        <v>1214300</v>
      </c>
      <c r="F7" s="34">
        <f t="shared" si="0"/>
        <v>-0.33014499804342534</v>
      </c>
      <c r="G7" s="34">
        <f t="shared" si="0"/>
        <v>-0.27291443630074941</v>
      </c>
    </row>
    <row r="8" spans="1:7" ht="21.9" customHeight="1">
      <c r="A8" s="32" t="s">
        <v>49</v>
      </c>
      <c r="B8" s="36">
        <f>SUM(公式!D14)</f>
        <v>21147</v>
      </c>
      <c r="C8" s="36">
        <f>SUM(公式!E14)</f>
        <v>112300</v>
      </c>
      <c r="D8" s="36">
        <v>62754</v>
      </c>
      <c r="E8" s="36">
        <v>239400</v>
      </c>
      <c r="F8" s="34">
        <f t="shared" si="0"/>
        <v>-0.66301749689262834</v>
      </c>
      <c r="G8" s="34">
        <f t="shared" si="0"/>
        <v>-0.53091060985797833</v>
      </c>
    </row>
    <row r="9" spans="1:7" ht="23.4" customHeight="1">
      <c r="A9" s="37" t="s">
        <v>50</v>
      </c>
      <c r="B9" s="38">
        <f>SUM(B4:B8)</f>
        <v>1724983</v>
      </c>
      <c r="C9" s="38">
        <f>SUM(C4:C8)</f>
        <v>5595500</v>
      </c>
      <c r="D9" s="38">
        <v>2323019</v>
      </c>
      <c r="E9" s="38">
        <v>5938600</v>
      </c>
      <c r="F9" s="39">
        <f t="shared" si="0"/>
        <v>-0.2574391341611928</v>
      </c>
      <c r="G9" s="39">
        <f t="shared" si="0"/>
        <v>-5.7774559660526026E-2</v>
      </c>
    </row>
    <row r="10" spans="1:7" ht="21.9" customHeight="1">
      <c r="A10" s="32" t="s">
        <v>51</v>
      </c>
      <c r="B10" s="36">
        <f>SUM(公式!D20)</f>
        <v>425029</v>
      </c>
      <c r="C10" s="36">
        <f>SUM(公式!E20)</f>
        <v>1672600</v>
      </c>
      <c r="D10" s="36">
        <v>321842</v>
      </c>
      <c r="E10" s="36">
        <v>920900</v>
      </c>
      <c r="F10" s="34">
        <f t="shared" ref="F10:G14" si="1">SUM(B10/D10-1)</f>
        <v>0.32061384157443706</v>
      </c>
      <c r="G10" s="34">
        <f t="shared" si="1"/>
        <v>0.81626669562384624</v>
      </c>
    </row>
    <row r="11" spans="1:7" ht="21.9" customHeight="1">
      <c r="A11" s="32" t="s">
        <v>52</v>
      </c>
      <c r="B11" s="35">
        <f>SUM(公式!D23)</f>
        <v>11771</v>
      </c>
      <c r="C11" s="35">
        <f>SUM(公式!E23)</f>
        <v>55500</v>
      </c>
      <c r="D11" s="35">
        <v>0</v>
      </c>
      <c r="E11" s="35">
        <v>0</v>
      </c>
      <c r="F11" s="35">
        <v>0</v>
      </c>
      <c r="G11" s="35">
        <v>0</v>
      </c>
    </row>
    <row r="12" spans="1:7" ht="21.9" customHeight="1">
      <c r="A12" s="32" t="s">
        <v>53</v>
      </c>
      <c r="B12" s="36">
        <f>SUM(公式!D25)</f>
        <v>0</v>
      </c>
      <c r="C12" s="36">
        <f>SUM(公式!E25)</f>
        <v>0</v>
      </c>
      <c r="D12" s="36">
        <v>0</v>
      </c>
      <c r="E12" s="36">
        <v>0</v>
      </c>
      <c r="F12" s="35">
        <v>0</v>
      </c>
      <c r="G12" s="35">
        <v>0</v>
      </c>
    </row>
    <row r="13" spans="1:7" ht="21.9" customHeight="1">
      <c r="A13" s="32" t="s">
        <v>54</v>
      </c>
      <c r="B13" s="36">
        <f>SUM(公式!D27)</f>
        <v>19865</v>
      </c>
      <c r="C13" s="36">
        <f>SUM(公式!E27)</f>
        <v>96400</v>
      </c>
      <c r="D13" s="36">
        <v>11547</v>
      </c>
      <c r="E13" s="36">
        <v>34200</v>
      </c>
      <c r="F13" s="34">
        <f t="shared" si="1"/>
        <v>0.72036026673594877</v>
      </c>
      <c r="G13" s="34">
        <f t="shared" si="1"/>
        <v>1.8187134502923978</v>
      </c>
    </row>
    <row r="14" spans="1:7" ht="21.9" customHeight="1">
      <c r="A14" s="37" t="s">
        <v>50</v>
      </c>
      <c r="B14" s="38">
        <f>SUM(B10:B13)</f>
        <v>456665</v>
      </c>
      <c r="C14" s="38">
        <f>SUM(C10:C13)</f>
        <v>1824500</v>
      </c>
      <c r="D14" s="38">
        <v>333389</v>
      </c>
      <c r="E14" s="38">
        <v>955100</v>
      </c>
      <c r="F14" s="39">
        <f t="shared" si="1"/>
        <v>0.36976624903641087</v>
      </c>
      <c r="G14" s="39">
        <f t="shared" si="1"/>
        <v>0.91027117579311057</v>
      </c>
    </row>
    <row r="15" spans="1:7" ht="21.9" customHeight="1">
      <c r="A15" s="32" t="s">
        <v>55</v>
      </c>
      <c r="B15" s="36">
        <f>SUM(公式!D31)</f>
        <v>149410</v>
      </c>
      <c r="C15" s="36">
        <f>SUM(公式!E31)</f>
        <v>495400</v>
      </c>
      <c r="D15" s="36">
        <v>302348</v>
      </c>
      <c r="E15" s="36">
        <v>848900</v>
      </c>
      <c r="F15" s="34">
        <f>SUM(B15/D15-1)</f>
        <v>-0.50583433659227117</v>
      </c>
      <c r="G15" s="34">
        <f>SUM(C15/E15-1)</f>
        <v>-0.41642125103074568</v>
      </c>
    </row>
    <row r="16" spans="1:7" ht="21.9" customHeight="1">
      <c r="A16" s="32" t="s">
        <v>56</v>
      </c>
      <c r="B16" s="36">
        <f>SUM(公式!D34)</f>
        <v>16605</v>
      </c>
      <c r="C16" s="36">
        <f>SUM(公式!E34)</f>
        <v>91600</v>
      </c>
      <c r="D16" s="36">
        <v>160388</v>
      </c>
      <c r="E16" s="36">
        <v>553000</v>
      </c>
      <c r="F16" s="34">
        <f t="shared" ref="F16:G19" si="2">SUM(B16/D16-1)</f>
        <v>-0.89646981070903065</v>
      </c>
      <c r="G16" s="34">
        <f t="shared" si="2"/>
        <v>-0.83435804701627481</v>
      </c>
    </row>
    <row r="17" spans="1:7" ht="21.9" customHeight="1">
      <c r="A17" s="32" t="s">
        <v>57</v>
      </c>
      <c r="B17" s="35">
        <f>SUM(公式!D38)</f>
        <v>3875</v>
      </c>
      <c r="C17" s="35">
        <f>SUM(公式!E38)</f>
        <v>164900</v>
      </c>
      <c r="D17" s="35">
        <v>12171</v>
      </c>
      <c r="E17" s="35">
        <v>100100</v>
      </c>
      <c r="F17" s="34">
        <f t="shared" ref="F17" si="3">SUM(B17/D17-1)</f>
        <v>-0.68162024484430206</v>
      </c>
      <c r="G17" s="34">
        <f t="shared" ref="G17" si="4">SUM(C17/E17-1)</f>
        <v>0.64735264735264741</v>
      </c>
    </row>
    <row r="18" spans="1:7" ht="21.9" customHeight="1">
      <c r="A18" s="32" t="s">
        <v>58</v>
      </c>
      <c r="B18" s="36">
        <f>SUM(公式!D41)</f>
        <v>2535</v>
      </c>
      <c r="C18" s="36">
        <f>SUM(公式!E41)</f>
        <v>51100</v>
      </c>
      <c r="D18" s="36">
        <v>3857</v>
      </c>
      <c r="E18" s="36">
        <v>82300</v>
      </c>
      <c r="F18" s="34">
        <f t="shared" si="2"/>
        <v>-0.34275343531241897</v>
      </c>
      <c r="G18" s="34">
        <f t="shared" si="2"/>
        <v>-0.37910085054678011</v>
      </c>
    </row>
    <row r="19" spans="1:7" ht="21.9" customHeight="1">
      <c r="A19" s="37" t="s">
        <v>50</v>
      </c>
      <c r="B19" s="38">
        <f>SUM(B15:B18)</f>
        <v>172425</v>
      </c>
      <c r="C19" s="38">
        <f>SUM(C15:C18)</f>
        <v>803000</v>
      </c>
      <c r="D19" s="38">
        <v>478764</v>
      </c>
      <c r="E19" s="38">
        <v>1584300</v>
      </c>
      <c r="F19" s="39">
        <f t="shared" si="2"/>
        <v>-0.63985387372484148</v>
      </c>
      <c r="G19" s="39">
        <f t="shared" si="2"/>
        <v>-0.49315154958025631</v>
      </c>
    </row>
    <row r="20" spans="1:7" ht="21.9" customHeight="1">
      <c r="A20" s="32" t="s">
        <v>59</v>
      </c>
      <c r="B20" s="36">
        <f>SUM(公式!D46)</f>
        <v>234</v>
      </c>
      <c r="C20" s="36">
        <f>SUM(公式!E46)</f>
        <v>6000</v>
      </c>
      <c r="D20" s="36">
        <v>450</v>
      </c>
      <c r="E20" s="36">
        <v>7800</v>
      </c>
      <c r="F20" s="34">
        <f t="shared" ref="F20:G23" si="5">SUM(B20/D20-1)</f>
        <v>-0.48</v>
      </c>
      <c r="G20" s="34">
        <f t="shared" si="5"/>
        <v>-0.23076923076923073</v>
      </c>
    </row>
    <row r="21" spans="1:7" ht="21.9" customHeight="1">
      <c r="A21" s="32" t="s">
        <v>60</v>
      </c>
      <c r="B21" s="36">
        <f>SUM(公式!D50)</f>
        <v>175952</v>
      </c>
      <c r="C21" s="36">
        <f>SUM(公式!E50)</f>
        <v>1989600</v>
      </c>
      <c r="D21" s="36">
        <v>165124</v>
      </c>
      <c r="E21" s="36">
        <v>891500</v>
      </c>
      <c r="F21" s="34">
        <f t="shared" si="5"/>
        <v>6.5574961846854407E-2</v>
      </c>
      <c r="G21" s="34">
        <f t="shared" si="5"/>
        <v>1.2317442512619183</v>
      </c>
    </row>
    <row r="22" spans="1:7" ht="21.9" customHeight="1">
      <c r="A22" s="32" t="s">
        <v>61</v>
      </c>
      <c r="B22" s="36">
        <f>SUM(公式!D55)</f>
        <v>3805</v>
      </c>
      <c r="C22" s="36">
        <f>SUM(公式!E55)</f>
        <v>25100</v>
      </c>
      <c r="D22" s="36">
        <v>10594</v>
      </c>
      <c r="E22" s="36">
        <v>43900</v>
      </c>
      <c r="F22" s="34">
        <f t="shared" si="5"/>
        <v>-0.64083443458561451</v>
      </c>
      <c r="G22" s="34">
        <f t="shared" si="5"/>
        <v>-0.42824601366742598</v>
      </c>
    </row>
    <row r="23" spans="1:7" ht="21.9" customHeight="1">
      <c r="A23" s="37" t="s">
        <v>50</v>
      </c>
      <c r="B23" s="38">
        <f>SUM(B20:B22)</f>
        <v>179991</v>
      </c>
      <c r="C23" s="38">
        <f>SUM(C20:C22)</f>
        <v>2020700</v>
      </c>
      <c r="D23" s="38">
        <v>176168</v>
      </c>
      <c r="E23" s="38">
        <v>943200</v>
      </c>
      <c r="F23" s="39">
        <f t="shared" si="5"/>
        <v>2.1700876436129057E-2</v>
      </c>
      <c r="G23" s="39">
        <f t="shared" si="5"/>
        <v>1.1423876166242577</v>
      </c>
    </row>
    <row r="24" spans="1:7" ht="27.75" customHeight="1">
      <c r="A24" s="41" t="s">
        <v>62</v>
      </c>
      <c r="B24" s="42">
        <f>SUM(B9+B14+B19+B23)</f>
        <v>2534064</v>
      </c>
      <c r="C24" s="42">
        <f>SUM(C9+C14+C19+C23)</f>
        <v>10243700</v>
      </c>
      <c r="D24" s="42">
        <v>3311340</v>
      </c>
      <c r="E24" s="42">
        <v>9421200</v>
      </c>
      <c r="F24" s="43">
        <f>SUM(B24/D24-1)</f>
        <v>-0.23473155882512819</v>
      </c>
      <c r="G24" s="43">
        <f>SUM(C24/E24-1)</f>
        <v>8.7303103638602275E-2</v>
      </c>
    </row>
    <row r="25" spans="1:7">
      <c r="B25" s="44"/>
      <c r="C25" s="44"/>
      <c r="D25" s="44"/>
      <c r="E25" s="44"/>
    </row>
    <row r="27" spans="1:7">
      <c r="C27" s="46"/>
      <c r="E27" s="46"/>
    </row>
  </sheetData>
  <mergeCells count="5">
    <mergeCell ref="F2:G2"/>
    <mergeCell ref="B2:C2"/>
    <mergeCell ref="D2:E2"/>
    <mergeCell ref="A1:G1"/>
    <mergeCell ref="A2:A3"/>
  </mergeCells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G27"/>
  <sheetViews>
    <sheetView workbookViewId="0">
      <selection activeCell="B14" sqref="B14"/>
    </sheetView>
  </sheetViews>
  <sheetFormatPr defaultColWidth="9" defaultRowHeight="15.6"/>
  <cols>
    <col min="1" max="1" width="20.21875" style="29" bestFit="1" customWidth="1"/>
    <col min="2" max="2" width="12.21875" style="29" bestFit="1" customWidth="1"/>
    <col min="3" max="3" width="13.44140625" style="29" bestFit="1" customWidth="1"/>
    <col min="4" max="4" width="12.21875" style="29" bestFit="1" customWidth="1"/>
    <col min="5" max="5" width="13.44140625" style="29" bestFit="1" customWidth="1"/>
    <col min="6" max="7" width="11.33203125" style="45" bestFit="1" customWidth="1"/>
    <col min="8" max="16384" width="9" style="29"/>
  </cols>
  <sheetData>
    <row r="1" spans="1:7" ht="36" customHeight="1">
      <c r="A1" s="60" t="s">
        <v>104</v>
      </c>
      <c r="B1" s="60"/>
      <c r="C1" s="60"/>
      <c r="D1" s="60"/>
      <c r="E1" s="60"/>
      <c r="F1" s="60"/>
      <c r="G1" s="60"/>
    </row>
    <row r="2" spans="1:7" ht="25.5" customHeight="1">
      <c r="A2" s="62" t="s">
        <v>36</v>
      </c>
      <c r="B2" s="61" t="s">
        <v>105</v>
      </c>
      <c r="C2" s="61"/>
      <c r="D2" s="61" t="s">
        <v>65</v>
      </c>
      <c r="E2" s="61"/>
      <c r="F2" s="59" t="s">
        <v>38</v>
      </c>
      <c r="G2" s="59"/>
    </row>
    <row r="3" spans="1:7" ht="25.2" customHeight="1">
      <c r="A3" s="63"/>
      <c r="B3" s="30" t="s">
        <v>80</v>
      </c>
      <c r="C3" s="30" t="s">
        <v>81</v>
      </c>
      <c r="D3" s="30" t="s">
        <v>80</v>
      </c>
      <c r="E3" s="30" t="s">
        <v>81</v>
      </c>
      <c r="F3" s="31" t="s">
        <v>43</v>
      </c>
      <c r="G3" s="31" t="s">
        <v>44</v>
      </c>
    </row>
    <row r="4" spans="1:7" ht="21.9" customHeight="1">
      <c r="A4" s="32" t="s">
        <v>45</v>
      </c>
      <c r="B4" s="33">
        <f>公式!F5</f>
        <v>1077953</v>
      </c>
      <c r="C4" s="33">
        <f>公式!G5</f>
        <v>2931900</v>
      </c>
      <c r="D4" s="33">
        <v>1342977</v>
      </c>
      <c r="E4" s="33">
        <v>3094700</v>
      </c>
      <c r="F4" s="34">
        <f t="shared" ref="F4:G9" si="0">SUM(B4/D4-1)</f>
        <v>-0.19734068416659412</v>
      </c>
      <c r="G4" s="34">
        <f t="shared" si="0"/>
        <v>-5.2606068439590259E-2</v>
      </c>
    </row>
    <row r="5" spans="1:7" ht="21.9" customHeight="1">
      <c r="A5" s="32" t="s">
        <v>46</v>
      </c>
      <c r="B5" s="35">
        <f>公式!F8</f>
        <v>1018099</v>
      </c>
      <c r="C5" s="35">
        <f>公式!G8</f>
        <v>3867000</v>
      </c>
      <c r="D5" s="35">
        <v>1359151</v>
      </c>
      <c r="E5" s="35">
        <v>3858800</v>
      </c>
      <c r="F5" s="34">
        <f t="shared" si="0"/>
        <v>-0.25093017626444747</v>
      </c>
      <c r="G5" s="34">
        <f t="shared" si="0"/>
        <v>2.1250129573959775E-3</v>
      </c>
    </row>
    <row r="6" spans="1:7" ht="21.9" customHeight="1">
      <c r="A6" s="32" t="s">
        <v>47</v>
      </c>
      <c r="B6" s="35">
        <f>公式!F10</f>
        <v>9010</v>
      </c>
      <c r="C6" s="35">
        <f>公式!G10</f>
        <v>109600</v>
      </c>
      <c r="D6" s="35">
        <v>25096</v>
      </c>
      <c r="E6" s="35">
        <v>306700</v>
      </c>
      <c r="F6" s="34">
        <f t="shared" si="0"/>
        <v>-0.6409786420146637</v>
      </c>
      <c r="G6" s="34">
        <f t="shared" si="0"/>
        <v>-0.64264753831105315</v>
      </c>
    </row>
    <row r="7" spans="1:7" ht="21.9" customHeight="1">
      <c r="A7" s="32" t="s">
        <v>48</v>
      </c>
      <c r="B7" s="36">
        <f>公式!F12</f>
        <v>635866</v>
      </c>
      <c r="C7" s="36">
        <f>公式!G12</f>
        <v>1828300</v>
      </c>
      <c r="D7" s="36">
        <v>865558</v>
      </c>
      <c r="E7" s="36">
        <v>2191800</v>
      </c>
      <c r="F7" s="34">
        <f t="shared" si="0"/>
        <v>-0.26536869857363687</v>
      </c>
      <c r="G7" s="34">
        <f t="shared" si="0"/>
        <v>-0.16584542385254131</v>
      </c>
    </row>
    <row r="8" spans="1:7" ht="21.9" customHeight="1">
      <c r="A8" s="32" t="s">
        <v>49</v>
      </c>
      <c r="B8" s="36">
        <f>公式!F14</f>
        <v>40573</v>
      </c>
      <c r="C8" s="36">
        <f>公式!G14</f>
        <v>197000</v>
      </c>
      <c r="D8" s="36">
        <v>113143</v>
      </c>
      <c r="E8" s="36">
        <v>416200</v>
      </c>
      <c r="F8" s="34">
        <f t="shared" si="0"/>
        <v>-0.64140070530213977</v>
      </c>
      <c r="G8" s="34">
        <f t="shared" si="0"/>
        <v>-0.52666987025468526</v>
      </c>
    </row>
    <row r="9" spans="1:7" ht="23.4" customHeight="1">
      <c r="A9" s="37" t="s">
        <v>50</v>
      </c>
      <c r="B9" s="38">
        <f>SUM(B4:B8)</f>
        <v>2781501</v>
      </c>
      <c r="C9" s="38">
        <f>SUM(C4:C8)</f>
        <v>8933800</v>
      </c>
      <c r="D9" s="38">
        <v>3705925</v>
      </c>
      <c r="E9" s="38">
        <v>9868200</v>
      </c>
      <c r="F9" s="39">
        <f t="shared" si="0"/>
        <v>-0.24944487543595728</v>
      </c>
      <c r="G9" s="39">
        <f t="shared" si="0"/>
        <v>-9.4687987677590679E-2</v>
      </c>
    </row>
    <row r="10" spans="1:7" ht="21.9" customHeight="1">
      <c r="A10" s="32" t="s">
        <v>51</v>
      </c>
      <c r="B10" s="36">
        <f>公式!F20</f>
        <v>520728</v>
      </c>
      <c r="C10" s="36">
        <f>公式!G20</f>
        <v>2063100</v>
      </c>
      <c r="D10" s="36">
        <v>403261</v>
      </c>
      <c r="E10" s="36">
        <v>1264100</v>
      </c>
      <c r="F10" s="34">
        <f t="shared" ref="F10:G14" si="1">SUM(B10/D10-1)</f>
        <v>0.2912927359700046</v>
      </c>
      <c r="G10" s="34">
        <f t="shared" si="1"/>
        <v>0.63207024760699304</v>
      </c>
    </row>
    <row r="11" spans="1:7" ht="21.9" customHeight="1">
      <c r="A11" s="32" t="s">
        <v>52</v>
      </c>
      <c r="B11" s="35">
        <f>公式!F23</f>
        <v>23741</v>
      </c>
      <c r="C11" s="35">
        <f>公式!G23</f>
        <v>117400</v>
      </c>
      <c r="D11" s="35">
        <v>0</v>
      </c>
      <c r="E11" s="35">
        <v>0</v>
      </c>
      <c r="F11" s="35">
        <v>0</v>
      </c>
      <c r="G11" s="35">
        <v>0</v>
      </c>
    </row>
    <row r="12" spans="1:7" ht="21.9" customHeight="1">
      <c r="A12" s="32" t="s">
        <v>53</v>
      </c>
      <c r="B12" s="36">
        <f>公式!F25</f>
        <v>0</v>
      </c>
      <c r="C12" s="36">
        <f>公式!G25</f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ht="21.9" customHeight="1">
      <c r="A13" s="32" t="s">
        <v>54</v>
      </c>
      <c r="B13" s="36">
        <f>公式!F27</f>
        <v>48444</v>
      </c>
      <c r="C13" s="36">
        <f>公式!G27</f>
        <v>198900</v>
      </c>
      <c r="D13" s="36">
        <v>21629</v>
      </c>
      <c r="E13" s="36">
        <v>60600</v>
      </c>
      <c r="F13" s="34">
        <f t="shared" si="1"/>
        <v>1.2397706782560451</v>
      </c>
      <c r="G13" s="34">
        <f t="shared" si="1"/>
        <v>2.282178217821782</v>
      </c>
    </row>
    <row r="14" spans="1:7" ht="21.9" customHeight="1">
      <c r="A14" s="37" t="s">
        <v>50</v>
      </c>
      <c r="B14" s="38">
        <f>SUM(B10:B13)</f>
        <v>592913</v>
      </c>
      <c r="C14" s="38">
        <f>SUM(C10:C13)</f>
        <v>2379400</v>
      </c>
      <c r="D14" s="38">
        <v>424890</v>
      </c>
      <c r="E14" s="38">
        <v>1324700</v>
      </c>
      <c r="F14" s="39">
        <f t="shared" si="1"/>
        <v>0.39545058721080761</v>
      </c>
      <c r="G14" s="39">
        <f t="shared" si="1"/>
        <v>0.79618026723031621</v>
      </c>
    </row>
    <row r="15" spans="1:7" ht="21.9" customHeight="1">
      <c r="A15" s="32" t="s">
        <v>55</v>
      </c>
      <c r="B15" s="36">
        <f>公式!F31</f>
        <v>274267</v>
      </c>
      <c r="C15" s="36">
        <f>公式!G31</f>
        <v>1045700</v>
      </c>
      <c r="D15" s="36">
        <v>434791</v>
      </c>
      <c r="E15" s="36">
        <v>1339700</v>
      </c>
      <c r="F15" s="34">
        <f t="shared" ref="F15:G19" si="2">SUM(B15/D15-1)</f>
        <v>-0.36919807447716257</v>
      </c>
      <c r="G15" s="34">
        <f t="shared" si="2"/>
        <v>-0.21945211614540572</v>
      </c>
    </row>
    <row r="16" spans="1:7" ht="21.9" customHeight="1">
      <c r="A16" s="32" t="s">
        <v>56</v>
      </c>
      <c r="B16" s="36">
        <f>公式!F34</f>
        <v>70649</v>
      </c>
      <c r="C16" s="36">
        <f>公式!G34</f>
        <v>323300</v>
      </c>
      <c r="D16" s="36">
        <v>265242</v>
      </c>
      <c r="E16" s="36">
        <v>1177800</v>
      </c>
      <c r="F16" s="34">
        <f t="shared" si="2"/>
        <v>-0.73364323900438089</v>
      </c>
      <c r="G16" s="34">
        <f t="shared" si="2"/>
        <v>-0.72550517914756329</v>
      </c>
    </row>
    <row r="17" spans="1:7" ht="21.9" customHeight="1">
      <c r="A17" s="32" t="s">
        <v>57</v>
      </c>
      <c r="B17" s="35">
        <f>公式!F38</f>
        <v>5804</v>
      </c>
      <c r="C17" s="35">
        <f>公式!G38</f>
        <v>191400</v>
      </c>
      <c r="D17" s="35">
        <v>14291</v>
      </c>
      <c r="E17" s="35">
        <v>133000</v>
      </c>
      <c r="F17" s="40">
        <f t="shared" ref="F17" si="3">SUM(B17/D17-1)</f>
        <v>-0.59387026800083964</v>
      </c>
      <c r="G17" s="40">
        <f t="shared" ref="G17" si="4">SUM(C17/E17-1)</f>
        <v>0.43909774436090232</v>
      </c>
    </row>
    <row r="18" spans="1:7" ht="21.9" customHeight="1">
      <c r="A18" s="32" t="s">
        <v>58</v>
      </c>
      <c r="B18" s="36">
        <f>公式!F41</f>
        <v>6521</v>
      </c>
      <c r="C18" s="36">
        <f>公式!G41</f>
        <v>101300</v>
      </c>
      <c r="D18" s="36">
        <v>7551</v>
      </c>
      <c r="E18" s="36">
        <v>152700</v>
      </c>
      <c r="F18" s="34">
        <f t="shared" si="2"/>
        <v>-0.1364057740696597</v>
      </c>
      <c r="G18" s="34">
        <f t="shared" si="2"/>
        <v>-0.33660772757039947</v>
      </c>
    </row>
    <row r="19" spans="1:7" ht="21.9" customHeight="1">
      <c r="A19" s="37" t="s">
        <v>50</v>
      </c>
      <c r="B19" s="38">
        <f>SUM(B15:B18)</f>
        <v>357241</v>
      </c>
      <c r="C19" s="38">
        <f>SUM(C15:C18)</f>
        <v>1661700</v>
      </c>
      <c r="D19" s="38">
        <v>721875</v>
      </c>
      <c r="E19" s="38">
        <v>2803200</v>
      </c>
      <c r="F19" s="39">
        <f t="shared" si="2"/>
        <v>-0.50512069264069259</v>
      </c>
      <c r="G19" s="39">
        <f t="shared" si="2"/>
        <v>-0.40721318493150682</v>
      </c>
    </row>
    <row r="20" spans="1:7" ht="21.9" customHeight="1">
      <c r="A20" s="32" t="s">
        <v>59</v>
      </c>
      <c r="B20" s="36">
        <f>公式!F46</f>
        <v>345</v>
      </c>
      <c r="C20" s="36">
        <f>公式!G46</f>
        <v>11900</v>
      </c>
      <c r="D20" s="36">
        <v>468</v>
      </c>
      <c r="E20" s="36">
        <v>8400</v>
      </c>
      <c r="F20" s="34">
        <f t="shared" ref="F20:G23" si="5">SUM(B20/D20-1)</f>
        <v>-0.26282051282051277</v>
      </c>
      <c r="G20" s="34">
        <f t="shared" si="5"/>
        <v>0.41666666666666674</v>
      </c>
    </row>
    <row r="21" spans="1:7" ht="21.9" customHeight="1">
      <c r="A21" s="32" t="s">
        <v>60</v>
      </c>
      <c r="B21" s="36">
        <f>公式!F50</f>
        <v>276947</v>
      </c>
      <c r="C21" s="36">
        <f>公式!G50</f>
        <v>2887700</v>
      </c>
      <c r="D21" s="36">
        <v>297167</v>
      </c>
      <c r="E21" s="36">
        <v>1956000</v>
      </c>
      <c r="F21" s="34">
        <f t="shared" si="5"/>
        <v>-6.8042548466014097E-2</v>
      </c>
      <c r="G21" s="34">
        <f t="shared" si="5"/>
        <v>0.47632924335378313</v>
      </c>
    </row>
    <row r="22" spans="1:7" ht="21.9" customHeight="1">
      <c r="A22" s="32" t="s">
        <v>61</v>
      </c>
      <c r="B22" s="36">
        <f>公式!F55</f>
        <v>3865</v>
      </c>
      <c r="C22" s="36">
        <f>公式!G55</f>
        <v>27900</v>
      </c>
      <c r="D22" s="36">
        <v>10669</v>
      </c>
      <c r="E22" s="36">
        <v>46000</v>
      </c>
      <c r="F22" s="34">
        <f>SUM(B22/D22-1)</f>
        <v>-0.63773549536038998</v>
      </c>
      <c r="G22" s="34">
        <f t="shared" si="5"/>
        <v>-0.39347826086956517</v>
      </c>
    </row>
    <row r="23" spans="1:7" ht="21.9" customHeight="1">
      <c r="A23" s="37" t="s">
        <v>50</v>
      </c>
      <c r="B23" s="38">
        <f>SUM(B20:B22)</f>
        <v>281157</v>
      </c>
      <c r="C23" s="38">
        <f>SUM(C20:C22)</f>
        <v>2927500</v>
      </c>
      <c r="D23" s="38">
        <v>308304</v>
      </c>
      <c r="E23" s="38">
        <v>2010400</v>
      </c>
      <c r="F23" s="39">
        <f t="shared" si="5"/>
        <v>-8.8052701229954899E-2</v>
      </c>
      <c r="G23" s="39">
        <f t="shared" si="5"/>
        <v>0.45617787504974139</v>
      </c>
    </row>
    <row r="24" spans="1:7" ht="27.75" customHeight="1">
      <c r="A24" s="41" t="s">
        <v>62</v>
      </c>
      <c r="B24" s="42">
        <f>SUM(B23,B19,B14,B9)</f>
        <v>4012812</v>
      </c>
      <c r="C24" s="42">
        <f>SUM(C23,C19,C14,C9)</f>
        <v>15902400</v>
      </c>
      <c r="D24" s="42">
        <v>5160994</v>
      </c>
      <c r="E24" s="42">
        <v>16006500</v>
      </c>
      <c r="F24" s="43">
        <f>SUM(B24/D24-1)</f>
        <v>-0.22247303523313533</v>
      </c>
      <c r="G24" s="43">
        <f>SUM(C24/E24-1)</f>
        <v>-6.5036079092868349E-3</v>
      </c>
    </row>
    <row r="25" spans="1:7">
      <c r="B25" s="44"/>
      <c r="C25" s="44"/>
      <c r="D25" s="44"/>
      <c r="E25" s="44"/>
    </row>
    <row r="27" spans="1:7">
      <c r="C27" s="46"/>
      <c r="E27" s="46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</sheetPr>
  <dimension ref="A1:G27"/>
  <sheetViews>
    <sheetView workbookViewId="0">
      <selection sqref="A1:XFD1048576"/>
    </sheetView>
  </sheetViews>
  <sheetFormatPr defaultColWidth="9" defaultRowHeight="15.6"/>
  <cols>
    <col min="1" max="1" width="20.21875" style="29" bestFit="1" customWidth="1"/>
    <col min="2" max="2" width="12.21875" style="29" bestFit="1" customWidth="1"/>
    <col min="3" max="3" width="13.44140625" style="29" bestFit="1" customWidth="1"/>
    <col min="4" max="4" width="12.21875" style="29" bestFit="1" customWidth="1"/>
    <col min="5" max="5" width="13.44140625" style="29" bestFit="1" customWidth="1"/>
    <col min="6" max="7" width="11.33203125" style="45" bestFit="1" customWidth="1"/>
    <col min="8" max="16384" width="9" style="29"/>
  </cols>
  <sheetData>
    <row r="1" spans="1:7" ht="36" customHeight="1">
      <c r="A1" s="60" t="s">
        <v>93</v>
      </c>
      <c r="B1" s="60"/>
      <c r="C1" s="60"/>
      <c r="D1" s="60"/>
      <c r="E1" s="60"/>
      <c r="F1" s="60"/>
      <c r="G1" s="60"/>
    </row>
    <row r="2" spans="1:7" ht="25.5" customHeight="1">
      <c r="A2" s="62" t="s">
        <v>36</v>
      </c>
      <c r="B2" s="61" t="s">
        <v>66</v>
      </c>
      <c r="C2" s="61"/>
      <c r="D2" s="61" t="s">
        <v>94</v>
      </c>
      <c r="E2" s="61"/>
      <c r="F2" s="59" t="s">
        <v>38</v>
      </c>
      <c r="G2" s="59"/>
    </row>
    <row r="3" spans="1:7" ht="25.2" customHeight="1">
      <c r="A3" s="63"/>
      <c r="B3" s="30" t="s">
        <v>80</v>
      </c>
      <c r="C3" s="30" t="s">
        <v>81</v>
      </c>
      <c r="D3" s="30" t="s">
        <v>91</v>
      </c>
      <c r="E3" s="30" t="s">
        <v>92</v>
      </c>
      <c r="F3" s="31" t="s">
        <v>43</v>
      </c>
      <c r="G3" s="31" t="s">
        <v>44</v>
      </c>
    </row>
    <row r="4" spans="1:7" ht="21.9" customHeight="1">
      <c r="A4" s="32" t="s">
        <v>45</v>
      </c>
      <c r="B4" s="33">
        <f>公式!H5</f>
        <v>1692671</v>
      </c>
      <c r="C4" s="33">
        <f>公式!I5</f>
        <v>4182200</v>
      </c>
      <c r="D4" s="33">
        <v>1520053</v>
      </c>
      <c r="E4" s="33">
        <v>3344600</v>
      </c>
      <c r="F4" s="34">
        <f t="shared" ref="F4:G9" si="0">SUM(B4/D4-1)</f>
        <v>0.11356051400839307</v>
      </c>
      <c r="G4" s="34">
        <f t="shared" si="0"/>
        <v>0.25043353465287321</v>
      </c>
    </row>
    <row r="5" spans="1:7" ht="21.9" customHeight="1">
      <c r="A5" s="32" t="s">
        <v>46</v>
      </c>
      <c r="B5" s="35">
        <f>公式!H8</f>
        <v>1864742</v>
      </c>
      <c r="C5" s="35">
        <f>公式!I8</f>
        <v>5250900</v>
      </c>
      <c r="D5" s="35">
        <v>738526</v>
      </c>
      <c r="E5" s="35">
        <v>1755100</v>
      </c>
      <c r="F5" s="34">
        <f t="shared" si="0"/>
        <v>1.524951051147827</v>
      </c>
      <c r="G5" s="34">
        <f t="shared" si="0"/>
        <v>1.9917953392969063</v>
      </c>
    </row>
    <row r="6" spans="1:7" ht="21.9" customHeight="1">
      <c r="A6" s="32" t="s">
        <v>47</v>
      </c>
      <c r="B6" s="35">
        <f>公式!H10</f>
        <v>31225</v>
      </c>
      <c r="C6" s="35">
        <f>公式!I10</f>
        <v>396300</v>
      </c>
      <c r="D6" s="35">
        <v>1483</v>
      </c>
      <c r="E6" s="35">
        <v>17800</v>
      </c>
      <c r="F6" s="34">
        <f t="shared" si="0"/>
        <v>20.05529332434255</v>
      </c>
      <c r="G6" s="34">
        <f t="shared" si="0"/>
        <v>21.264044943820224</v>
      </c>
    </row>
    <row r="7" spans="1:7" ht="21.9" customHeight="1">
      <c r="A7" s="32" t="s">
        <v>48</v>
      </c>
      <c r="B7" s="36">
        <f>公式!H12</f>
        <v>1194448</v>
      </c>
      <c r="C7" s="36">
        <f>公式!I12</f>
        <v>3056600</v>
      </c>
      <c r="D7" s="36">
        <v>577801</v>
      </c>
      <c r="E7" s="36">
        <v>1343600</v>
      </c>
      <c r="F7" s="34">
        <f t="shared" si="0"/>
        <v>1.0672307593790942</v>
      </c>
      <c r="G7" s="34">
        <f t="shared" si="0"/>
        <v>1.2749330157785055</v>
      </c>
    </row>
    <row r="8" spans="1:7" ht="21.9" customHeight="1">
      <c r="A8" s="32" t="s">
        <v>49</v>
      </c>
      <c r="B8" s="36">
        <f>公式!H14</f>
        <v>168011</v>
      </c>
      <c r="C8" s="36">
        <f>公式!I14</f>
        <v>572400</v>
      </c>
      <c r="D8" s="36">
        <v>209504</v>
      </c>
      <c r="E8" s="36">
        <v>550500</v>
      </c>
      <c r="F8" s="34">
        <f t="shared" si="0"/>
        <v>-0.19805349778524517</v>
      </c>
      <c r="G8" s="34">
        <f t="shared" si="0"/>
        <v>3.9782016348773874E-2</v>
      </c>
    </row>
    <row r="9" spans="1:7" ht="23.4" customHeight="1">
      <c r="A9" s="37" t="s">
        <v>50</v>
      </c>
      <c r="B9" s="38">
        <f>SUM(B4:B8)</f>
        <v>4951097</v>
      </c>
      <c r="C9" s="38">
        <f>SUM(C4:C8)</f>
        <v>13458400</v>
      </c>
      <c r="D9" s="38">
        <v>3047367</v>
      </c>
      <c r="E9" s="38">
        <v>7011600</v>
      </c>
      <c r="F9" s="39">
        <f t="shared" si="0"/>
        <v>0.62471307197328052</v>
      </c>
      <c r="G9" s="39">
        <f t="shared" si="0"/>
        <v>0.91944777226310692</v>
      </c>
    </row>
    <row r="10" spans="1:7" ht="21.9" customHeight="1">
      <c r="A10" s="32" t="s">
        <v>51</v>
      </c>
      <c r="B10" s="36">
        <f>公式!H20</f>
        <v>515633</v>
      </c>
      <c r="C10" s="36">
        <f>公式!I20</f>
        <v>1666400</v>
      </c>
      <c r="D10" s="36">
        <v>664442</v>
      </c>
      <c r="E10" s="36">
        <v>1736500</v>
      </c>
      <c r="F10" s="34">
        <f t="shared" ref="F10:G14" si="1">SUM(B10/D10-1)</f>
        <v>-0.22396085738108062</v>
      </c>
      <c r="G10" s="34">
        <f t="shared" si="1"/>
        <v>-4.0368557443132724E-2</v>
      </c>
    </row>
    <row r="11" spans="1:7" ht="21.9" customHeight="1">
      <c r="A11" s="32" t="s">
        <v>52</v>
      </c>
      <c r="B11" s="35">
        <f>公式!H23</f>
        <v>0</v>
      </c>
      <c r="C11" s="35">
        <f>公式!I23</f>
        <v>0</v>
      </c>
      <c r="D11" s="35">
        <v>23838</v>
      </c>
      <c r="E11" s="35">
        <v>119100</v>
      </c>
      <c r="F11" s="40">
        <f t="shared" ref="F11" si="2">SUM(B11/D11-1)</f>
        <v>-1</v>
      </c>
      <c r="G11" s="40">
        <f t="shared" ref="G11" si="3">SUM(C11/E11-1)</f>
        <v>-1</v>
      </c>
    </row>
    <row r="12" spans="1:7" ht="21.9" customHeight="1">
      <c r="A12" s="32" t="s">
        <v>53</v>
      </c>
      <c r="B12" s="36">
        <f>公式!H25</f>
        <v>0</v>
      </c>
      <c r="C12" s="36">
        <f>公式!I25</f>
        <v>0</v>
      </c>
      <c r="D12" s="35">
        <v>0</v>
      </c>
      <c r="E12" s="35">
        <v>0</v>
      </c>
      <c r="F12" s="35">
        <v>0</v>
      </c>
      <c r="G12" s="35">
        <v>0</v>
      </c>
    </row>
    <row r="13" spans="1:7" ht="21.9" customHeight="1">
      <c r="A13" s="32" t="s">
        <v>54</v>
      </c>
      <c r="B13" s="36">
        <f>公式!H27</f>
        <v>48594</v>
      </c>
      <c r="C13" s="36">
        <f>公式!I27</f>
        <v>160200</v>
      </c>
      <c r="D13" s="36">
        <v>25943</v>
      </c>
      <c r="E13" s="36">
        <v>104500</v>
      </c>
      <c r="F13" s="34">
        <f t="shared" si="1"/>
        <v>0.87310642562540952</v>
      </c>
      <c r="G13" s="34">
        <f t="shared" si="1"/>
        <v>0.53301435406698561</v>
      </c>
    </row>
    <row r="14" spans="1:7" ht="21.9" customHeight="1">
      <c r="A14" s="37" t="s">
        <v>50</v>
      </c>
      <c r="B14" s="38">
        <f>SUM(B10:B13)</f>
        <v>564227</v>
      </c>
      <c r="C14" s="38">
        <f>SUM(C10:C13)</f>
        <v>1826600</v>
      </c>
      <c r="D14" s="38">
        <v>714223</v>
      </c>
      <c r="E14" s="38">
        <v>1960100</v>
      </c>
      <c r="F14" s="39">
        <f t="shared" si="1"/>
        <v>-0.21001283912727542</v>
      </c>
      <c r="G14" s="39">
        <f t="shared" si="1"/>
        <v>-6.8108769960716242E-2</v>
      </c>
    </row>
    <row r="15" spans="1:7" ht="21.9" customHeight="1">
      <c r="A15" s="32" t="s">
        <v>55</v>
      </c>
      <c r="B15" s="36">
        <f>公式!H31</f>
        <v>498584</v>
      </c>
      <c r="C15" s="36">
        <f>公式!I31</f>
        <v>1573400</v>
      </c>
      <c r="D15" s="36">
        <v>511243</v>
      </c>
      <c r="E15" s="36">
        <v>1931700</v>
      </c>
      <c r="F15" s="34">
        <f t="shared" ref="F15:G19" si="4">SUM(B15/D15-1)</f>
        <v>-2.4761219224517461E-2</v>
      </c>
      <c r="G15" s="34">
        <f t="shared" si="4"/>
        <v>-0.18548428845058762</v>
      </c>
    </row>
    <row r="16" spans="1:7" ht="21.9" customHeight="1">
      <c r="A16" s="32" t="s">
        <v>56</v>
      </c>
      <c r="B16" s="36">
        <f>公式!H34</f>
        <v>343687</v>
      </c>
      <c r="C16" s="36">
        <f>公式!I34</f>
        <v>1587400</v>
      </c>
      <c r="D16" s="36">
        <v>78204</v>
      </c>
      <c r="E16" s="36">
        <v>301600</v>
      </c>
      <c r="F16" s="34">
        <f t="shared" si="4"/>
        <v>3.3947496291749779</v>
      </c>
      <c r="G16" s="34">
        <f t="shared" si="4"/>
        <v>4.2632625994694964</v>
      </c>
    </row>
    <row r="17" spans="1:7" ht="21.9" customHeight="1">
      <c r="A17" s="32" t="s">
        <v>57</v>
      </c>
      <c r="B17" s="35">
        <f>公式!H38</f>
        <v>19841</v>
      </c>
      <c r="C17" s="35">
        <f>公式!I38</f>
        <v>184100</v>
      </c>
      <c r="D17" s="35">
        <v>499</v>
      </c>
      <c r="E17" s="35">
        <v>22900</v>
      </c>
      <c r="F17" s="40">
        <f t="shared" si="4"/>
        <v>38.761523046092186</v>
      </c>
      <c r="G17" s="40">
        <f t="shared" si="4"/>
        <v>7.039301310043669</v>
      </c>
    </row>
    <row r="18" spans="1:7" ht="21.9" customHeight="1">
      <c r="A18" s="32" t="s">
        <v>58</v>
      </c>
      <c r="B18" s="36">
        <f>公式!H41</f>
        <v>9419</v>
      </c>
      <c r="C18" s="36">
        <f>公式!I41</f>
        <v>190500</v>
      </c>
      <c r="D18" s="36">
        <v>32845</v>
      </c>
      <c r="E18" s="36">
        <v>204700</v>
      </c>
      <c r="F18" s="34">
        <f t="shared" si="4"/>
        <v>-0.71322880194854621</v>
      </c>
      <c r="G18" s="34">
        <f t="shared" si="4"/>
        <v>-6.9369809477283884E-2</v>
      </c>
    </row>
    <row r="19" spans="1:7" ht="21.9" customHeight="1">
      <c r="A19" s="37" t="s">
        <v>50</v>
      </c>
      <c r="B19" s="38">
        <f>SUM(B15:B18)</f>
        <v>871531</v>
      </c>
      <c r="C19" s="38">
        <f>SUM(C15:C18)</f>
        <v>3535400</v>
      </c>
      <c r="D19" s="38">
        <v>622791</v>
      </c>
      <c r="E19" s="38">
        <v>2460900</v>
      </c>
      <c r="F19" s="39">
        <f t="shared" si="4"/>
        <v>0.3993956238930878</v>
      </c>
      <c r="G19" s="39">
        <f t="shared" si="4"/>
        <v>0.43662887561461261</v>
      </c>
    </row>
    <row r="20" spans="1:7" ht="21.9" customHeight="1">
      <c r="A20" s="32" t="s">
        <v>59</v>
      </c>
      <c r="B20" s="36">
        <f>公式!H46</f>
        <v>822</v>
      </c>
      <c r="C20" s="36">
        <f>公式!I46</f>
        <v>23900</v>
      </c>
      <c r="D20" s="36">
        <v>2749</v>
      </c>
      <c r="E20" s="36">
        <v>33700</v>
      </c>
      <c r="F20" s="34">
        <f t="shared" ref="F20:G23" si="5">SUM(B20/D20-1)</f>
        <v>-0.70098217533648599</v>
      </c>
      <c r="G20" s="34">
        <f t="shared" si="5"/>
        <v>-0.29080118694362023</v>
      </c>
    </row>
    <row r="21" spans="1:7" ht="21.9" customHeight="1">
      <c r="A21" s="32" t="s">
        <v>60</v>
      </c>
      <c r="B21" s="36">
        <f>公式!H50</f>
        <v>513325</v>
      </c>
      <c r="C21" s="36">
        <f>公式!I50</f>
        <v>3276500</v>
      </c>
      <c r="D21" s="36">
        <v>447258</v>
      </c>
      <c r="E21" s="36">
        <v>2886200</v>
      </c>
      <c r="F21" s="34">
        <f t="shared" si="5"/>
        <v>0.14771563616525585</v>
      </c>
      <c r="G21" s="34">
        <f t="shared" si="5"/>
        <v>0.13522971381054671</v>
      </c>
    </row>
    <row r="22" spans="1:7" ht="21.9" customHeight="1">
      <c r="A22" s="32" t="s">
        <v>61</v>
      </c>
      <c r="B22" s="36">
        <f>公式!H55</f>
        <v>10671</v>
      </c>
      <c r="C22" s="36">
        <f>公式!I55</f>
        <v>46300</v>
      </c>
      <c r="D22" s="36">
        <v>20478</v>
      </c>
      <c r="E22" s="36">
        <v>43000</v>
      </c>
      <c r="F22" s="34">
        <f t="shared" si="5"/>
        <v>-0.47890418986229122</v>
      </c>
      <c r="G22" s="34">
        <f t="shared" si="5"/>
        <v>7.6744186046511675E-2</v>
      </c>
    </row>
    <row r="23" spans="1:7" ht="21.9" customHeight="1">
      <c r="A23" s="37" t="s">
        <v>50</v>
      </c>
      <c r="B23" s="38">
        <f>SUM(B20:B22)</f>
        <v>524818</v>
      </c>
      <c r="C23" s="38">
        <f>SUM(C20:C22)</f>
        <v>3346700</v>
      </c>
      <c r="D23" s="38">
        <v>470485</v>
      </c>
      <c r="E23" s="38">
        <v>2962900</v>
      </c>
      <c r="F23" s="39">
        <f t="shared" si="5"/>
        <v>0.11548295907414685</v>
      </c>
      <c r="G23" s="39">
        <f t="shared" si="5"/>
        <v>0.12953525262411825</v>
      </c>
    </row>
    <row r="24" spans="1:7" ht="27.75" customHeight="1">
      <c r="A24" s="41" t="s">
        <v>62</v>
      </c>
      <c r="B24" s="42">
        <f>SUM(B9+B14+B19+B23)</f>
        <v>6911673</v>
      </c>
      <c r="C24" s="42">
        <f>SUM(C9+C14+C19+C23)</f>
        <v>22167100</v>
      </c>
      <c r="D24" s="42">
        <v>4854866</v>
      </c>
      <c r="E24" s="42">
        <v>14395500</v>
      </c>
      <c r="F24" s="43">
        <f>SUM(B24/D24-1)</f>
        <v>0.42365886102726624</v>
      </c>
      <c r="G24" s="43">
        <f>SUM(C24/E24-1)</f>
        <v>0.53986315167934418</v>
      </c>
    </row>
    <row r="25" spans="1:7">
      <c r="B25" s="44"/>
      <c r="C25" s="44"/>
      <c r="D25" s="44"/>
      <c r="E25" s="44"/>
    </row>
    <row r="27" spans="1:7">
      <c r="C27" s="46"/>
      <c r="E27" s="46"/>
    </row>
  </sheetData>
  <mergeCells count="5">
    <mergeCell ref="F2:G2"/>
    <mergeCell ref="B2:C2"/>
    <mergeCell ref="D2:E2"/>
    <mergeCell ref="A1:G1"/>
    <mergeCell ref="A2:A3"/>
  </mergeCells>
  <phoneticPr fontId="2" type="noConversion"/>
  <printOptions horizontalCentered="1"/>
  <pageMargins left="0.55118110236220474" right="0.55118110236220474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G26"/>
  <sheetViews>
    <sheetView zoomScaleNormal="130" workbookViewId="0">
      <selection activeCell="I9" sqref="I9"/>
    </sheetView>
  </sheetViews>
  <sheetFormatPr defaultColWidth="9" defaultRowHeight="15.6"/>
  <cols>
    <col min="1" max="1" width="20.21875" style="29" bestFit="1" customWidth="1"/>
    <col min="2" max="2" width="12.21875" style="29" bestFit="1" customWidth="1"/>
    <col min="3" max="3" width="13.44140625" style="29" bestFit="1" customWidth="1"/>
    <col min="4" max="4" width="12.21875" style="29" bestFit="1" customWidth="1"/>
    <col min="5" max="5" width="13.44140625" style="29" bestFit="1" customWidth="1"/>
    <col min="6" max="7" width="11.33203125" style="45" bestFit="1" customWidth="1"/>
    <col min="8" max="16384" width="9" style="29"/>
  </cols>
  <sheetData>
    <row r="1" spans="1:7" ht="36" customHeight="1">
      <c r="A1" s="60" t="s">
        <v>89</v>
      </c>
      <c r="B1" s="60"/>
      <c r="C1" s="60"/>
      <c r="D1" s="60"/>
      <c r="E1" s="60"/>
      <c r="F1" s="60"/>
      <c r="G1" s="60"/>
    </row>
    <row r="2" spans="1:7" ht="25.5" customHeight="1">
      <c r="A2" s="62" t="s">
        <v>36</v>
      </c>
      <c r="B2" s="61" t="s">
        <v>67</v>
      </c>
      <c r="C2" s="61"/>
      <c r="D2" s="61" t="s">
        <v>90</v>
      </c>
      <c r="E2" s="61"/>
      <c r="F2" s="59" t="s">
        <v>38</v>
      </c>
      <c r="G2" s="59"/>
    </row>
    <row r="3" spans="1:7" ht="25.2" customHeight="1">
      <c r="A3" s="63"/>
      <c r="B3" s="30" t="s">
        <v>80</v>
      </c>
      <c r="C3" s="30" t="s">
        <v>81</v>
      </c>
      <c r="D3" s="30" t="s">
        <v>91</v>
      </c>
      <c r="E3" s="30" t="s">
        <v>92</v>
      </c>
      <c r="F3" s="31" t="s">
        <v>43</v>
      </c>
      <c r="G3" s="31" t="s">
        <v>44</v>
      </c>
    </row>
    <row r="4" spans="1:7" ht="21.9" customHeight="1">
      <c r="A4" s="32" t="s">
        <v>45</v>
      </c>
      <c r="B4" s="33">
        <f>SUM(公式!J5)</f>
        <v>1865823</v>
      </c>
      <c r="C4" s="33">
        <f>SUM(公式!K5)</f>
        <v>4782500</v>
      </c>
      <c r="D4" s="33">
        <v>1848258</v>
      </c>
      <c r="E4" s="33">
        <v>4005200</v>
      </c>
      <c r="F4" s="34">
        <f t="shared" ref="F4:G9" si="0">SUM(B4/D4-1)</f>
        <v>9.5035433364822897E-3</v>
      </c>
      <c r="G4" s="34">
        <f t="shared" si="0"/>
        <v>0.19407270548287237</v>
      </c>
    </row>
    <row r="5" spans="1:7" ht="21.9" customHeight="1">
      <c r="A5" s="32" t="s">
        <v>46</v>
      </c>
      <c r="B5" s="35">
        <f>SUM(公式!J8)</f>
        <v>2255009</v>
      </c>
      <c r="C5" s="35">
        <f>SUM(公式!K8)</f>
        <v>6500400</v>
      </c>
      <c r="D5" s="35">
        <v>882678</v>
      </c>
      <c r="E5" s="35">
        <v>2081500</v>
      </c>
      <c r="F5" s="34">
        <f t="shared" si="0"/>
        <v>1.5547357020340375</v>
      </c>
      <c r="G5" s="34">
        <f t="shared" si="0"/>
        <v>2.1229401873648812</v>
      </c>
    </row>
    <row r="6" spans="1:7" ht="21.9" customHeight="1">
      <c r="A6" s="32" t="s">
        <v>47</v>
      </c>
      <c r="B6" s="35">
        <f>SUM(公式!J10)</f>
        <v>31475</v>
      </c>
      <c r="C6" s="35">
        <f>SUM(公式!K10)</f>
        <v>401000</v>
      </c>
      <c r="D6" s="35">
        <v>1686</v>
      </c>
      <c r="E6" s="35">
        <v>21000</v>
      </c>
      <c r="F6" s="34">
        <f t="shared" si="0"/>
        <v>17.668446026097271</v>
      </c>
      <c r="G6" s="34">
        <f t="shared" si="0"/>
        <v>18.095238095238095</v>
      </c>
    </row>
    <row r="7" spans="1:7" ht="21.9" customHeight="1">
      <c r="A7" s="32" t="s">
        <v>48</v>
      </c>
      <c r="B7" s="36">
        <f>SUM(公式!J12)</f>
        <v>1420933</v>
      </c>
      <c r="C7" s="36">
        <f>SUM(公式!K12)</f>
        <v>3718200</v>
      </c>
      <c r="D7" s="36">
        <v>735972</v>
      </c>
      <c r="E7" s="36">
        <v>1646900</v>
      </c>
      <c r="F7" s="34">
        <f t="shared" si="0"/>
        <v>0.93068893925312368</v>
      </c>
      <c r="G7" s="34">
        <f t="shared" si="0"/>
        <v>1.2576962778553646</v>
      </c>
    </row>
    <row r="8" spans="1:7" ht="21.9" customHeight="1">
      <c r="A8" s="32" t="s">
        <v>49</v>
      </c>
      <c r="B8" s="36">
        <f>SUM(公式!J14)</f>
        <v>191249</v>
      </c>
      <c r="C8" s="36">
        <f>SUM(公式!K14)</f>
        <v>640100</v>
      </c>
      <c r="D8" s="36">
        <v>223637</v>
      </c>
      <c r="E8" s="36">
        <v>583400</v>
      </c>
      <c r="F8" s="34">
        <f t="shared" si="0"/>
        <v>-0.14482397814315162</v>
      </c>
      <c r="G8" s="34">
        <f t="shared" si="0"/>
        <v>9.7188892697977369E-2</v>
      </c>
    </row>
    <row r="9" spans="1:7" ht="23.4" customHeight="1">
      <c r="A9" s="37" t="s">
        <v>50</v>
      </c>
      <c r="B9" s="38">
        <f>SUM(B4:B8)</f>
        <v>5764489</v>
      </c>
      <c r="C9" s="38">
        <f>SUM(C4:C8)</f>
        <v>16042200</v>
      </c>
      <c r="D9" s="38">
        <v>3692231</v>
      </c>
      <c r="E9" s="38">
        <v>8338000</v>
      </c>
      <c r="F9" s="39">
        <f t="shared" si="0"/>
        <v>0.56124819925947222</v>
      </c>
      <c r="G9" s="39">
        <f t="shared" si="0"/>
        <v>0.92398656752218766</v>
      </c>
    </row>
    <row r="10" spans="1:7" ht="21.9" customHeight="1">
      <c r="A10" s="32" t="s">
        <v>51</v>
      </c>
      <c r="B10" s="36">
        <f>SUM(公式!J20)</f>
        <v>595709</v>
      </c>
      <c r="C10" s="36">
        <f>SUM(公式!K20)</f>
        <v>1998900</v>
      </c>
      <c r="D10" s="36">
        <v>785683</v>
      </c>
      <c r="E10" s="36">
        <v>2089700</v>
      </c>
      <c r="F10" s="34">
        <f t="shared" ref="F10:G14" si="1">SUM(B10/D10-1)</f>
        <v>-0.24179471873516423</v>
      </c>
      <c r="G10" s="34">
        <f t="shared" si="1"/>
        <v>-4.3451213092788432E-2</v>
      </c>
    </row>
    <row r="11" spans="1:7" ht="21.9" customHeight="1">
      <c r="A11" s="32" t="s">
        <v>52</v>
      </c>
      <c r="B11" s="35">
        <f>SUM(公式!J23)</f>
        <v>1008</v>
      </c>
      <c r="C11" s="35">
        <f>SUM(公式!K23)</f>
        <v>8900</v>
      </c>
      <c r="D11" s="35">
        <v>24397</v>
      </c>
      <c r="E11" s="35">
        <v>125300</v>
      </c>
      <c r="F11" s="40">
        <f t="shared" si="1"/>
        <v>-0.95868344468582201</v>
      </c>
      <c r="G11" s="40">
        <f t="shared" si="1"/>
        <v>-0.92897047086991225</v>
      </c>
    </row>
    <row r="12" spans="1:7" ht="21.9" customHeight="1">
      <c r="A12" s="32" t="s">
        <v>53</v>
      </c>
      <c r="B12" s="36">
        <f>SUM(公式!J25)</f>
        <v>0</v>
      </c>
      <c r="C12" s="36">
        <f>SUM(公式!K25)</f>
        <v>0</v>
      </c>
      <c r="D12" s="35">
        <v>0</v>
      </c>
      <c r="E12" s="35">
        <v>0</v>
      </c>
      <c r="F12" s="40">
        <v>0</v>
      </c>
      <c r="G12" s="40">
        <v>0</v>
      </c>
    </row>
    <row r="13" spans="1:7" ht="21.9" customHeight="1">
      <c r="A13" s="32" t="s">
        <v>54</v>
      </c>
      <c r="B13" s="36">
        <f>SUM(公式!J27)</f>
        <v>64445</v>
      </c>
      <c r="C13" s="36">
        <f>SUM(公式!K27)</f>
        <v>218300</v>
      </c>
      <c r="D13" s="36">
        <v>63581</v>
      </c>
      <c r="E13" s="36">
        <v>240600</v>
      </c>
      <c r="F13" s="34">
        <f t="shared" si="1"/>
        <v>1.358896525691633E-2</v>
      </c>
      <c r="G13" s="34">
        <f t="shared" si="1"/>
        <v>-9.2684954280964238E-2</v>
      </c>
    </row>
    <row r="14" spans="1:7" ht="21.9" customHeight="1">
      <c r="A14" s="37" t="s">
        <v>50</v>
      </c>
      <c r="B14" s="38">
        <f>SUM(B10:B13)</f>
        <v>661162</v>
      </c>
      <c r="C14" s="38">
        <f>SUM(C10:C13)</f>
        <v>2226100</v>
      </c>
      <c r="D14" s="38">
        <v>873661</v>
      </c>
      <c r="E14" s="38">
        <v>2455600</v>
      </c>
      <c r="F14" s="39">
        <f t="shared" si="1"/>
        <v>-0.24322820865301298</v>
      </c>
      <c r="G14" s="39">
        <f t="shared" si="1"/>
        <v>-9.3459846880599495E-2</v>
      </c>
    </row>
    <row r="15" spans="1:7" ht="21.9" customHeight="1">
      <c r="A15" s="32" t="s">
        <v>55</v>
      </c>
      <c r="B15" s="36">
        <f>SUM(公式!J31)</f>
        <v>543520</v>
      </c>
      <c r="C15" s="36">
        <f>SUM(公式!K31)</f>
        <v>1712600</v>
      </c>
      <c r="D15" s="36">
        <v>597164</v>
      </c>
      <c r="E15" s="36">
        <v>2241800</v>
      </c>
      <c r="F15" s="34">
        <f t="shared" ref="F15:G19" si="2">SUM(B15/D15-1)</f>
        <v>-8.9831269132097713E-2</v>
      </c>
      <c r="G15" s="34">
        <f t="shared" si="2"/>
        <v>-0.23606030868052463</v>
      </c>
    </row>
    <row r="16" spans="1:7" ht="21.9" customHeight="1">
      <c r="A16" s="32" t="s">
        <v>56</v>
      </c>
      <c r="B16" s="36">
        <f>SUM(公式!J34)</f>
        <v>420989</v>
      </c>
      <c r="C16" s="36">
        <f>SUM(公式!K34)</f>
        <v>1972100</v>
      </c>
      <c r="D16" s="36">
        <v>80692</v>
      </c>
      <c r="E16" s="36">
        <v>314800</v>
      </c>
      <c r="F16" s="34">
        <f t="shared" si="2"/>
        <v>4.2172334308233781</v>
      </c>
      <c r="G16" s="34">
        <f t="shared" si="2"/>
        <v>5.2646124523506987</v>
      </c>
    </row>
    <row r="17" spans="1:7" ht="21.9" customHeight="1">
      <c r="A17" s="32" t="s">
        <v>57</v>
      </c>
      <c r="B17" s="35">
        <f>SUM(公式!J38)</f>
        <v>35329</v>
      </c>
      <c r="C17" s="35">
        <f>SUM(公式!K38)</f>
        <v>337200</v>
      </c>
      <c r="D17" s="35">
        <v>1818</v>
      </c>
      <c r="E17" s="35">
        <v>37900</v>
      </c>
      <c r="F17" s="40">
        <f t="shared" si="2"/>
        <v>18.432893289328934</v>
      </c>
      <c r="G17" s="40">
        <f t="shared" si="2"/>
        <v>7.8970976253298151</v>
      </c>
    </row>
    <row r="18" spans="1:7" ht="21.9" customHeight="1">
      <c r="A18" s="32" t="s">
        <v>58</v>
      </c>
      <c r="B18" s="36">
        <f>SUM(公式!J41)</f>
        <v>11312</v>
      </c>
      <c r="C18" s="36">
        <f>SUM(公式!K41)</f>
        <v>233000</v>
      </c>
      <c r="D18" s="36">
        <v>33735</v>
      </c>
      <c r="E18" s="36">
        <v>231400</v>
      </c>
      <c r="F18" s="34">
        <f t="shared" si="2"/>
        <v>-0.66468059878464503</v>
      </c>
      <c r="G18" s="34">
        <f t="shared" si="2"/>
        <v>6.9144338807261008E-3</v>
      </c>
    </row>
    <row r="19" spans="1:7" ht="21.9" customHeight="1">
      <c r="A19" s="37" t="s">
        <v>50</v>
      </c>
      <c r="B19" s="38">
        <f>SUM(B15:B18)</f>
        <v>1011150</v>
      </c>
      <c r="C19" s="38">
        <f>SUM(C15:C18)</f>
        <v>4254900</v>
      </c>
      <c r="D19" s="38">
        <v>713409</v>
      </c>
      <c r="E19" s="38">
        <v>2825900</v>
      </c>
      <c r="F19" s="39">
        <f t="shared" si="2"/>
        <v>0.41734965496650589</v>
      </c>
      <c r="G19" s="39">
        <f t="shared" si="2"/>
        <v>0.50567960649704524</v>
      </c>
    </row>
    <row r="20" spans="1:7" ht="21.9" customHeight="1">
      <c r="A20" s="32" t="s">
        <v>59</v>
      </c>
      <c r="B20" s="36">
        <f>SUM(公式!J46)</f>
        <v>861</v>
      </c>
      <c r="C20" s="36">
        <f>SUM(公式!K46)</f>
        <v>25900</v>
      </c>
      <c r="D20" s="36">
        <v>4281</v>
      </c>
      <c r="E20" s="36">
        <v>39100</v>
      </c>
      <c r="F20" s="34">
        <f t="shared" ref="F20:G23" si="3">SUM(B20/D20-1)</f>
        <v>-0.7988787666433077</v>
      </c>
      <c r="G20" s="34">
        <f t="shared" si="3"/>
        <v>-0.33759590792838878</v>
      </c>
    </row>
    <row r="21" spans="1:7" ht="21.9" customHeight="1">
      <c r="A21" s="32" t="s">
        <v>60</v>
      </c>
      <c r="B21" s="36">
        <f>SUM(公式!J50)</f>
        <v>701139</v>
      </c>
      <c r="C21" s="36">
        <f>SUM(公式!K50)</f>
        <v>4673600</v>
      </c>
      <c r="D21" s="36">
        <v>537882</v>
      </c>
      <c r="E21" s="36">
        <v>3599600</v>
      </c>
      <c r="F21" s="34">
        <f t="shared" si="3"/>
        <v>0.30351824377837522</v>
      </c>
      <c r="G21" s="34">
        <f t="shared" si="3"/>
        <v>0.29836648516501829</v>
      </c>
    </row>
    <row r="22" spans="1:7" ht="21.9" customHeight="1">
      <c r="A22" s="32" t="s">
        <v>61</v>
      </c>
      <c r="B22" s="36">
        <f>SUM(公式!J55)</f>
        <v>12542</v>
      </c>
      <c r="C22" s="36">
        <f>SUM(公式!K55)</f>
        <v>61600</v>
      </c>
      <c r="D22" s="36">
        <v>25278</v>
      </c>
      <c r="E22" s="36">
        <v>70300</v>
      </c>
      <c r="F22" s="34">
        <f t="shared" si="3"/>
        <v>-0.50383732890260302</v>
      </c>
      <c r="G22" s="34">
        <f t="shared" si="3"/>
        <v>-0.12375533428165009</v>
      </c>
    </row>
    <row r="23" spans="1:7" ht="21.9" customHeight="1">
      <c r="A23" s="37" t="s">
        <v>50</v>
      </c>
      <c r="B23" s="38">
        <f>SUM(B20:B22)</f>
        <v>714542</v>
      </c>
      <c r="C23" s="38">
        <f>SUM(C20:C22)</f>
        <v>4761100</v>
      </c>
      <c r="D23" s="38">
        <v>567441</v>
      </c>
      <c r="E23" s="38">
        <v>3709000</v>
      </c>
      <c r="F23" s="39">
        <f t="shared" si="3"/>
        <v>0.2592357619558685</v>
      </c>
      <c r="G23" s="39">
        <f t="shared" si="3"/>
        <v>0.28366136424912369</v>
      </c>
    </row>
    <row r="24" spans="1:7" ht="27.75" customHeight="1">
      <c r="A24" s="41" t="s">
        <v>62</v>
      </c>
      <c r="B24" s="42">
        <f>SUM(B9+B14+B19+B23)</f>
        <v>8151343</v>
      </c>
      <c r="C24" s="42">
        <f>SUM(C9+C14+C19+C23)</f>
        <v>27284300</v>
      </c>
      <c r="D24" s="42">
        <v>5846742</v>
      </c>
      <c r="E24" s="42">
        <v>17328500</v>
      </c>
      <c r="F24" s="43">
        <f>SUM(B24/D24-1)</f>
        <v>0.39416841037281958</v>
      </c>
      <c r="G24" s="43">
        <f>SUM(C24/E24-1)</f>
        <v>0.57453328331938724</v>
      </c>
    </row>
    <row r="25" spans="1:7">
      <c r="B25" s="44"/>
      <c r="C25" s="44"/>
      <c r="D25" s="44"/>
      <c r="E25" s="44"/>
    </row>
    <row r="26" spans="1:7">
      <c r="C26" s="46"/>
      <c r="E26" s="46"/>
    </row>
  </sheetData>
  <mergeCells count="5">
    <mergeCell ref="A1:G1"/>
    <mergeCell ref="F2:G2"/>
    <mergeCell ref="D2:E2"/>
    <mergeCell ref="B2:C2"/>
    <mergeCell ref="A2:A3"/>
  </mergeCells>
  <phoneticPr fontId="2" type="noConversion"/>
  <printOptions horizontalCentered="1"/>
  <pageMargins left="0.35433070866141736" right="0.35433070866141736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G26"/>
  <sheetViews>
    <sheetView zoomScaleNormal="136" workbookViewId="0">
      <selection activeCell="J8" sqref="J8"/>
    </sheetView>
  </sheetViews>
  <sheetFormatPr defaultColWidth="9" defaultRowHeight="15.6"/>
  <cols>
    <col min="1" max="1" width="20.21875" style="29" bestFit="1" customWidth="1"/>
    <col min="2" max="2" width="12.77734375" style="29" bestFit="1" customWidth="1"/>
    <col min="3" max="3" width="13.44140625" style="29" bestFit="1" customWidth="1"/>
    <col min="4" max="4" width="12.77734375" style="29" bestFit="1" customWidth="1"/>
    <col min="5" max="5" width="13.44140625" style="29" bestFit="1" customWidth="1"/>
    <col min="6" max="7" width="11.33203125" style="45" bestFit="1" customWidth="1"/>
    <col min="8" max="16384" width="9" style="29"/>
  </cols>
  <sheetData>
    <row r="1" spans="1:7" ht="36" customHeight="1">
      <c r="A1" s="60" t="s">
        <v>87</v>
      </c>
      <c r="B1" s="60"/>
      <c r="C1" s="60"/>
      <c r="D1" s="60"/>
      <c r="E1" s="60"/>
      <c r="F1" s="60"/>
      <c r="G1" s="60"/>
    </row>
    <row r="2" spans="1:7" ht="25.5" customHeight="1">
      <c r="A2" s="62" t="s">
        <v>36</v>
      </c>
      <c r="B2" s="61" t="s">
        <v>68</v>
      </c>
      <c r="C2" s="61"/>
      <c r="D2" s="61" t="s">
        <v>88</v>
      </c>
      <c r="E2" s="61"/>
      <c r="F2" s="59" t="s">
        <v>38</v>
      </c>
      <c r="G2" s="59"/>
    </row>
    <row r="3" spans="1:7" ht="25.2" customHeight="1">
      <c r="A3" s="63"/>
      <c r="B3" s="30" t="s">
        <v>39</v>
      </c>
      <c r="C3" s="30" t="s">
        <v>40</v>
      </c>
      <c r="D3" s="30" t="s">
        <v>41</v>
      </c>
      <c r="E3" s="30" t="s">
        <v>42</v>
      </c>
      <c r="F3" s="31" t="s">
        <v>43</v>
      </c>
      <c r="G3" s="31" t="s">
        <v>44</v>
      </c>
    </row>
    <row r="4" spans="1:7" ht="21.9" customHeight="1">
      <c r="A4" s="32" t="s">
        <v>45</v>
      </c>
      <c r="B4" s="33">
        <f>SUM(公式!L5)</f>
        <v>2148603</v>
      </c>
      <c r="C4" s="33">
        <f>SUM(公式!M5)</f>
        <v>5538100</v>
      </c>
      <c r="D4" s="33">
        <v>2217973</v>
      </c>
      <c r="E4" s="33">
        <v>4871600</v>
      </c>
      <c r="F4" s="34">
        <f t="shared" ref="F4:G9" si="0">SUM(B4/D4-1)</f>
        <v>-3.1276304986580072E-2</v>
      </c>
      <c r="G4" s="34">
        <f t="shared" si="0"/>
        <v>0.13681336727153304</v>
      </c>
    </row>
    <row r="5" spans="1:7" ht="21.9" customHeight="1">
      <c r="A5" s="32" t="s">
        <v>46</v>
      </c>
      <c r="B5" s="35">
        <f>SUM(公式!L8)</f>
        <v>2678047</v>
      </c>
      <c r="C5" s="35">
        <f>SUM(公式!M8)</f>
        <v>8011500</v>
      </c>
      <c r="D5" s="35">
        <v>1012830</v>
      </c>
      <c r="E5" s="35">
        <v>2331100</v>
      </c>
      <c r="F5" s="34">
        <f t="shared" si="0"/>
        <v>1.6441229031525526</v>
      </c>
      <c r="G5" s="34">
        <f t="shared" si="0"/>
        <v>2.436789498520012</v>
      </c>
    </row>
    <row r="6" spans="1:7" ht="21.9" customHeight="1">
      <c r="A6" s="32" t="s">
        <v>47</v>
      </c>
      <c r="B6" s="35">
        <f>SUM(公式!L10)</f>
        <v>35156</v>
      </c>
      <c r="C6" s="35">
        <f>SUM(公式!M10)</f>
        <v>440200</v>
      </c>
      <c r="D6" s="35">
        <v>2946</v>
      </c>
      <c r="E6" s="35">
        <v>36200</v>
      </c>
      <c r="F6" s="34">
        <f t="shared" si="0"/>
        <v>10.933469110658519</v>
      </c>
      <c r="G6" s="34">
        <f t="shared" si="0"/>
        <v>11.160220994475138</v>
      </c>
    </row>
    <row r="7" spans="1:7" ht="21.9" customHeight="1">
      <c r="A7" s="32" t="s">
        <v>48</v>
      </c>
      <c r="B7" s="36">
        <f>SUM(公式!L12)</f>
        <v>1578048</v>
      </c>
      <c r="C7" s="36">
        <f>SUM(公式!M12)</f>
        <v>4124300</v>
      </c>
      <c r="D7" s="36">
        <v>1031723</v>
      </c>
      <c r="E7" s="36">
        <v>2261500</v>
      </c>
      <c r="F7" s="34">
        <f t="shared" si="0"/>
        <v>0.52952682066795065</v>
      </c>
      <c r="G7" s="34">
        <f t="shared" si="0"/>
        <v>0.82370108335175773</v>
      </c>
    </row>
    <row r="8" spans="1:7" ht="21.9" customHeight="1">
      <c r="A8" s="32" t="s">
        <v>49</v>
      </c>
      <c r="B8" s="36">
        <f>SUM(公式!L14)</f>
        <v>211353</v>
      </c>
      <c r="C8" s="36">
        <f>SUM(公式!M14)</f>
        <v>716200</v>
      </c>
      <c r="D8" s="36">
        <v>257860</v>
      </c>
      <c r="E8" s="36">
        <v>651700</v>
      </c>
      <c r="F8" s="34">
        <f t="shared" si="0"/>
        <v>-0.18035755836500422</v>
      </c>
      <c r="G8" s="34">
        <f t="shared" si="0"/>
        <v>9.89719195949057E-2</v>
      </c>
    </row>
    <row r="9" spans="1:7" ht="23.4" customHeight="1">
      <c r="A9" s="37" t="s">
        <v>50</v>
      </c>
      <c r="B9" s="38">
        <f>SUM(B4:B8)</f>
        <v>6651207</v>
      </c>
      <c r="C9" s="38">
        <f>SUM(C4:C8)</f>
        <v>18830300</v>
      </c>
      <c r="D9" s="38">
        <v>4523332</v>
      </c>
      <c r="E9" s="38">
        <v>10152100</v>
      </c>
      <c r="F9" s="39">
        <f t="shared" si="0"/>
        <v>0.47042202517966847</v>
      </c>
      <c r="G9" s="39">
        <f t="shared" si="0"/>
        <v>0.8548182149506014</v>
      </c>
    </row>
    <row r="10" spans="1:7" ht="21.9" customHeight="1">
      <c r="A10" s="32" t="s">
        <v>51</v>
      </c>
      <c r="B10" s="36">
        <f>SUM(公式!L20)</f>
        <v>665384</v>
      </c>
      <c r="C10" s="36">
        <f>SUM(公式!M20)</f>
        <v>2319300</v>
      </c>
      <c r="D10" s="36">
        <v>785683</v>
      </c>
      <c r="E10" s="36">
        <v>2089700</v>
      </c>
      <c r="F10" s="34">
        <f t="shared" ref="F10:G14" si="1">SUM(B10/D10-1)</f>
        <v>-0.15311391489952053</v>
      </c>
      <c r="G10" s="34">
        <f t="shared" si="1"/>
        <v>0.10987223046370298</v>
      </c>
    </row>
    <row r="11" spans="1:7" ht="21.9" customHeight="1">
      <c r="A11" s="32" t="s">
        <v>52</v>
      </c>
      <c r="B11" s="35">
        <f>SUM(公式!L23)</f>
        <v>1350</v>
      </c>
      <c r="C11" s="35">
        <f>SUM(公式!M23)</f>
        <v>12500</v>
      </c>
      <c r="D11" s="35">
        <v>24397</v>
      </c>
      <c r="E11" s="35">
        <v>125300</v>
      </c>
      <c r="F11" s="40">
        <f t="shared" si="1"/>
        <v>-0.94466532770422595</v>
      </c>
      <c r="G11" s="40">
        <f t="shared" si="1"/>
        <v>-0.90023942537909019</v>
      </c>
    </row>
    <row r="12" spans="1:7" ht="21.9" customHeight="1">
      <c r="A12" s="32" t="s">
        <v>53</v>
      </c>
      <c r="B12" s="36">
        <f>SUM(公式!L25)</f>
        <v>0</v>
      </c>
      <c r="C12" s="36">
        <f>SUM(公式!M25)</f>
        <v>0</v>
      </c>
      <c r="D12" s="35">
        <v>0</v>
      </c>
      <c r="E12" s="35">
        <v>0</v>
      </c>
      <c r="F12" s="40">
        <v>0</v>
      </c>
      <c r="G12" s="40">
        <v>0</v>
      </c>
    </row>
    <row r="13" spans="1:7" ht="21.9" customHeight="1">
      <c r="A13" s="32" t="s">
        <v>54</v>
      </c>
      <c r="B13" s="36">
        <f>SUM(公式!L27)</f>
        <v>85431</v>
      </c>
      <c r="C13" s="36">
        <f>SUM(公式!M27)</f>
        <v>305200</v>
      </c>
      <c r="D13" s="36">
        <v>63581</v>
      </c>
      <c r="E13" s="36">
        <v>240600</v>
      </c>
      <c r="F13" s="34">
        <f t="shared" si="1"/>
        <v>0.34365612368474863</v>
      </c>
      <c r="G13" s="34">
        <f t="shared" si="1"/>
        <v>0.26849542809642557</v>
      </c>
    </row>
    <row r="14" spans="1:7" ht="21.9" customHeight="1">
      <c r="A14" s="37" t="s">
        <v>50</v>
      </c>
      <c r="B14" s="38">
        <f>SUM(B10:B13)</f>
        <v>752165</v>
      </c>
      <c r="C14" s="38">
        <f>SUM(C10:C13)</f>
        <v>2637000</v>
      </c>
      <c r="D14" s="38">
        <v>873661</v>
      </c>
      <c r="E14" s="38">
        <v>2455600</v>
      </c>
      <c r="F14" s="39">
        <f t="shared" si="1"/>
        <v>-0.13906538119476552</v>
      </c>
      <c r="G14" s="39">
        <f t="shared" si="1"/>
        <v>7.3871966118260302E-2</v>
      </c>
    </row>
    <row r="15" spans="1:7" ht="21.9" customHeight="1">
      <c r="A15" s="32" t="s">
        <v>55</v>
      </c>
      <c r="B15" s="36">
        <f>SUM(公式!L31)</f>
        <v>573489</v>
      </c>
      <c r="C15" s="36">
        <f>SUM(公式!M31)</f>
        <v>1815300</v>
      </c>
      <c r="D15" s="36">
        <v>710042</v>
      </c>
      <c r="E15" s="36">
        <v>2745200</v>
      </c>
      <c r="F15" s="34">
        <f t="shared" ref="F15:G19" si="2">SUM(B15/D15-1)</f>
        <v>-0.19231679252776601</v>
      </c>
      <c r="G15" s="34">
        <f t="shared" si="2"/>
        <v>-0.33873670406527756</v>
      </c>
    </row>
    <row r="16" spans="1:7" ht="21.9" customHeight="1">
      <c r="A16" s="32" t="s">
        <v>56</v>
      </c>
      <c r="B16" s="36">
        <f>SUM(公式!L34)</f>
        <v>449902</v>
      </c>
      <c r="C16" s="36">
        <f>SUM(公式!M34)</f>
        <v>2146400</v>
      </c>
      <c r="D16" s="36">
        <v>80692</v>
      </c>
      <c r="E16" s="36">
        <v>314800</v>
      </c>
      <c r="F16" s="34">
        <f t="shared" si="2"/>
        <v>4.5755465225796854</v>
      </c>
      <c r="G16" s="34">
        <f t="shared" si="2"/>
        <v>5.818297331639136</v>
      </c>
    </row>
    <row r="17" spans="1:7" ht="21.9" customHeight="1">
      <c r="A17" s="32" t="s">
        <v>57</v>
      </c>
      <c r="B17" s="35">
        <f>SUM(公式!L38)</f>
        <v>35800</v>
      </c>
      <c r="C17" s="35">
        <f>SUM(公式!M38)</f>
        <v>341700</v>
      </c>
      <c r="D17" s="35">
        <v>2999</v>
      </c>
      <c r="E17" s="35">
        <v>45100</v>
      </c>
      <c r="F17" s="40">
        <f t="shared" si="2"/>
        <v>10.937312437479159</v>
      </c>
      <c r="G17" s="40">
        <f t="shared" si="2"/>
        <v>6.5764966740576494</v>
      </c>
    </row>
    <row r="18" spans="1:7" ht="21.9" customHeight="1">
      <c r="A18" s="32" t="s">
        <v>58</v>
      </c>
      <c r="B18" s="36">
        <f>SUM(公式!L41)</f>
        <v>14745</v>
      </c>
      <c r="C18" s="36">
        <f>SUM(公式!M41)</f>
        <v>287500</v>
      </c>
      <c r="D18" s="36">
        <v>35493</v>
      </c>
      <c r="E18" s="36">
        <v>257300</v>
      </c>
      <c r="F18" s="34">
        <f t="shared" si="2"/>
        <v>-0.58456597075479677</v>
      </c>
      <c r="G18" s="34">
        <f t="shared" si="2"/>
        <v>0.1173727166731442</v>
      </c>
    </row>
    <row r="19" spans="1:7" ht="21.9" customHeight="1">
      <c r="A19" s="37" t="s">
        <v>50</v>
      </c>
      <c r="B19" s="38">
        <f>SUM(B15:B18)</f>
        <v>1073936</v>
      </c>
      <c r="C19" s="38">
        <f>SUM(C15:C18)</f>
        <v>4590900</v>
      </c>
      <c r="D19" s="38">
        <v>829226</v>
      </c>
      <c r="E19" s="38">
        <v>3362400</v>
      </c>
      <c r="F19" s="39">
        <f t="shared" si="2"/>
        <v>0.29510652102080726</v>
      </c>
      <c r="G19" s="39">
        <f t="shared" si="2"/>
        <v>0.3653640256959314</v>
      </c>
    </row>
    <row r="20" spans="1:7" ht="21.9" customHeight="1">
      <c r="A20" s="32" t="s">
        <v>59</v>
      </c>
      <c r="B20" s="36">
        <f>SUM(公式!L46)</f>
        <v>1264</v>
      </c>
      <c r="C20" s="36">
        <f>SUM(公式!M46)</f>
        <v>36200</v>
      </c>
      <c r="D20" s="36">
        <v>4556</v>
      </c>
      <c r="E20" s="36">
        <v>49200</v>
      </c>
      <c r="F20" s="34">
        <f t="shared" ref="F20:G23" si="3">SUM(B20/D20-1)</f>
        <v>-0.72256365232660236</v>
      </c>
      <c r="G20" s="34">
        <f t="shared" si="3"/>
        <v>-0.26422764227642281</v>
      </c>
    </row>
    <row r="21" spans="1:7" ht="21.9" customHeight="1">
      <c r="A21" s="32" t="s">
        <v>60</v>
      </c>
      <c r="B21" s="36">
        <f>SUM(公式!L50)</f>
        <v>808204</v>
      </c>
      <c r="C21" s="36">
        <f>SUM(公式!M50)</f>
        <v>5677200</v>
      </c>
      <c r="D21" s="36">
        <v>582779</v>
      </c>
      <c r="E21" s="36">
        <v>4026600</v>
      </c>
      <c r="F21" s="34">
        <f t="shared" si="3"/>
        <v>0.38681043757582212</v>
      </c>
      <c r="G21" s="34">
        <f t="shared" si="3"/>
        <v>0.40992400536432716</v>
      </c>
    </row>
    <row r="22" spans="1:7" ht="21.9" customHeight="1">
      <c r="A22" s="32" t="s">
        <v>61</v>
      </c>
      <c r="B22" s="36">
        <f>SUM(公式!L55)</f>
        <v>13599</v>
      </c>
      <c r="C22" s="36">
        <f>SUM(公式!M55)</f>
        <v>65400</v>
      </c>
      <c r="D22" s="36">
        <v>25281</v>
      </c>
      <c r="E22" s="36">
        <v>70900</v>
      </c>
      <c r="F22" s="34">
        <f t="shared" si="3"/>
        <v>-0.46208615165539335</v>
      </c>
      <c r="G22" s="34">
        <f t="shared" si="3"/>
        <v>-7.7574047954865999E-2</v>
      </c>
    </row>
    <row r="23" spans="1:7" ht="21.9" customHeight="1">
      <c r="A23" s="37" t="s">
        <v>50</v>
      </c>
      <c r="B23" s="38">
        <f>SUM(B20:B22)</f>
        <v>823067</v>
      </c>
      <c r="C23" s="38">
        <f>SUM(C20:C22)</f>
        <v>5778800</v>
      </c>
      <c r="D23" s="38">
        <v>612616</v>
      </c>
      <c r="E23" s="38">
        <v>4146700</v>
      </c>
      <c r="F23" s="39">
        <f t="shared" si="3"/>
        <v>0.34352840931350137</v>
      </c>
      <c r="G23" s="39">
        <f t="shared" si="3"/>
        <v>0.39359008368099935</v>
      </c>
    </row>
    <row r="24" spans="1:7" ht="27.75" customHeight="1">
      <c r="A24" s="41" t="s">
        <v>62</v>
      </c>
      <c r="B24" s="42">
        <f>SUM(B9+B14+B19+B23)</f>
        <v>9300375</v>
      </c>
      <c r="C24" s="42">
        <f>SUM(C9+C14+C19+C23)</f>
        <v>31837000</v>
      </c>
      <c r="D24" s="42">
        <v>6838835</v>
      </c>
      <c r="E24" s="42">
        <v>20116800</v>
      </c>
      <c r="F24" s="43">
        <f>SUM(B24/D24-1)</f>
        <v>0.35993557382214947</v>
      </c>
      <c r="G24" s="43">
        <f>SUM(C24/E24-1)</f>
        <v>0.58260757178080014</v>
      </c>
    </row>
    <row r="25" spans="1:7">
      <c r="B25" s="44"/>
      <c r="C25" s="44"/>
      <c r="D25" s="44"/>
      <c r="E25" s="44"/>
    </row>
    <row r="26" spans="1:7">
      <c r="C26" s="46"/>
      <c r="E26" s="46"/>
    </row>
  </sheetData>
  <mergeCells count="5">
    <mergeCell ref="A1:G1"/>
    <mergeCell ref="F2:G2"/>
    <mergeCell ref="B2:C2"/>
    <mergeCell ref="D2:E2"/>
    <mergeCell ref="A2:A3"/>
  </mergeCells>
  <phoneticPr fontId="2" type="noConversion"/>
  <printOptions horizontalCentered="1"/>
  <pageMargins left="0.35433070866141736" right="0.35433070866141736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G26"/>
  <sheetViews>
    <sheetView zoomScaleNormal="100" workbookViewId="0">
      <selection activeCell="J6" sqref="J6"/>
    </sheetView>
  </sheetViews>
  <sheetFormatPr defaultColWidth="9" defaultRowHeight="15.6"/>
  <cols>
    <col min="1" max="1" width="20.21875" style="29" bestFit="1" customWidth="1"/>
    <col min="2" max="3" width="13.44140625" style="29" bestFit="1" customWidth="1"/>
    <col min="4" max="4" width="12.77734375" style="29" bestFit="1" customWidth="1"/>
    <col min="5" max="5" width="13.44140625" style="29" bestFit="1" customWidth="1"/>
    <col min="6" max="7" width="11.33203125" style="45" bestFit="1" customWidth="1"/>
    <col min="8" max="16384" width="9" style="29"/>
  </cols>
  <sheetData>
    <row r="1" spans="1:7" ht="36" customHeight="1">
      <c r="A1" s="60" t="s">
        <v>84</v>
      </c>
      <c r="B1" s="60"/>
      <c r="C1" s="60"/>
      <c r="D1" s="60"/>
      <c r="E1" s="60"/>
      <c r="F1" s="60"/>
      <c r="G1" s="60"/>
    </row>
    <row r="2" spans="1:7" ht="25.5" customHeight="1">
      <c r="A2" s="62" t="s">
        <v>36</v>
      </c>
      <c r="B2" s="61" t="s">
        <v>73</v>
      </c>
      <c r="C2" s="61"/>
      <c r="D2" s="61" t="s">
        <v>85</v>
      </c>
      <c r="E2" s="61"/>
      <c r="F2" s="59" t="s">
        <v>38</v>
      </c>
      <c r="G2" s="59"/>
    </row>
    <row r="3" spans="1:7" ht="25.2" customHeight="1">
      <c r="A3" s="63"/>
      <c r="B3" s="30" t="s">
        <v>39</v>
      </c>
      <c r="C3" s="30" t="s">
        <v>40</v>
      </c>
      <c r="D3" s="30" t="s">
        <v>41</v>
      </c>
      <c r="E3" s="30" t="s">
        <v>42</v>
      </c>
      <c r="F3" s="31" t="s">
        <v>43</v>
      </c>
      <c r="G3" s="31" t="s">
        <v>44</v>
      </c>
    </row>
    <row r="4" spans="1:7" ht="21.9" customHeight="1">
      <c r="A4" s="32" t="s">
        <v>45</v>
      </c>
      <c r="B4" s="33">
        <f>SUM(公式!N5)</f>
        <v>2437787</v>
      </c>
      <c r="C4" s="33">
        <f>SUM(公式!O5)</f>
        <v>6591900</v>
      </c>
      <c r="D4" s="33">
        <v>2698936</v>
      </c>
      <c r="E4" s="33">
        <v>5824200</v>
      </c>
      <c r="F4" s="34">
        <f t="shared" ref="F4:G9" si="0">SUM(B4/D4-1)</f>
        <v>-9.6759982452344184E-2</v>
      </c>
      <c r="G4" s="34">
        <f t="shared" si="0"/>
        <v>0.13181209436489127</v>
      </c>
    </row>
    <row r="5" spans="1:7" ht="21.9" customHeight="1">
      <c r="A5" s="32" t="s">
        <v>46</v>
      </c>
      <c r="B5" s="35">
        <f>SUM(公式!N8)</f>
        <v>3036073</v>
      </c>
      <c r="C5" s="35">
        <f>SUM(公式!O8)</f>
        <v>9372000</v>
      </c>
      <c r="D5" s="35">
        <v>1154504</v>
      </c>
      <c r="E5" s="35">
        <v>2612900</v>
      </c>
      <c r="F5" s="34">
        <f t="shared" si="0"/>
        <v>1.6297639505796431</v>
      </c>
      <c r="G5" s="34">
        <f t="shared" si="0"/>
        <v>2.5868192429867198</v>
      </c>
    </row>
    <row r="6" spans="1:7" ht="21.9" customHeight="1">
      <c r="A6" s="32" t="s">
        <v>47</v>
      </c>
      <c r="B6" s="35">
        <f>SUM(公式!N10)</f>
        <v>35156</v>
      </c>
      <c r="C6" s="35">
        <f>SUM(公式!O10)</f>
        <v>440200</v>
      </c>
      <c r="D6" s="35">
        <v>5225</v>
      </c>
      <c r="E6" s="35">
        <v>65500</v>
      </c>
      <c r="F6" s="34">
        <f t="shared" si="0"/>
        <v>5.7284210526315791</v>
      </c>
      <c r="G6" s="34">
        <f t="shared" si="0"/>
        <v>5.7206106870229005</v>
      </c>
    </row>
    <row r="7" spans="1:7" ht="21.9" customHeight="1">
      <c r="A7" s="32" t="s">
        <v>48</v>
      </c>
      <c r="B7" s="36">
        <f>SUM(公式!N12)</f>
        <v>1894928</v>
      </c>
      <c r="C7" s="36">
        <f>SUM(公式!O12)</f>
        <v>5068200</v>
      </c>
      <c r="D7" s="36">
        <v>1388827</v>
      </c>
      <c r="E7" s="36">
        <v>3038200</v>
      </c>
      <c r="F7" s="34">
        <f t="shared" si="0"/>
        <v>0.36440895806317131</v>
      </c>
      <c r="G7" s="34">
        <f t="shared" si="0"/>
        <v>0.66815877822394842</v>
      </c>
    </row>
    <row r="8" spans="1:7" ht="21.9" customHeight="1">
      <c r="A8" s="32" t="s">
        <v>49</v>
      </c>
      <c r="B8" s="36">
        <f>SUM(公式!N14)</f>
        <v>246479</v>
      </c>
      <c r="C8" s="36">
        <f>SUM(公式!O14)</f>
        <v>840700</v>
      </c>
      <c r="D8" s="36">
        <v>371834</v>
      </c>
      <c r="E8" s="36">
        <v>833000</v>
      </c>
      <c r="F8" s="34">
        <f t="shared" si="0"/>
        <v>-0.33712624450695738</v>
      </c>
      <c r="G8" s="34">
        <f t="shared" si="0"/>
        <v>9.2436974789915638E-3</v>
      </c>
    </row>
    <row r="9" spans="1:7" ht="23.4" customHeight="1">
      <c r="A9" s="37" t="s">
        <v>50</v>
      </c>
      <c r="B9" s="38">
        <f>SUM(B4:B8)</f>
        <v>7650423</v>
      </c>
      <c r="C9" s="38">
        <f>SUM(C4:C8)</f>
        <v>22313000</v>
      </c>
      <c r="D9" s="38">
        <v>5619326</v>
      </c>
      <c r="E9" s="38">
        <v>12373800</v>
      </c>
      <c r="F9" s="39">
        <f t="shared" si="0"/>
        <v>0.36144850823746477</v>
      </c>
      <c r="G9" s="39">
        <f t="shared" si="0"/>
        <v>0.80324556724692497</v>
      </c>
    </row>
    <row r="10" spans="1:7" ht="21.9" customHeight="1">
      <c r="A10" s="32" t="s">
        <v>51</v>
      </c>
      <c r="B10" s="36">
        <f>SUM(公式!N20)</f>
        <v>718120</v>
      </c>
      <c r="C10" s="36">
        <f>SUM(公式!O20)</f>
        <v>2531300</v>
      </c>
      <c r="D10" s="36">
        <v>845422</v>
      </c>
      <c r="E10" s="36">
        <v>2228700</v>
      </c>
      <c r="F10" s="34">
        <f t="shared" ref="F10:G14" si="1">SUM(B10/D10-1)</f>
        <v>-0.15057805451005535</v>
      </c>
      <c r="G10" s="34">
        <f t="shared" si="1"/>
        <v>0.13577421815408086</v>
      </c>
    </row>
    <row r="11" spans="1:7" ht="21.9" customHeight="1">
      <c r="A11" s="32" t="s">
        <v>52</v>
      </c>
      <c r="B11" s="35">
        <f>SUM(公式!N23)</f>
        <v>1851</v>
      </c>
      <c r="C11" s="35">
        <f>SUM(公式!O23)</f>
        <v>14700</v>
      </c>
      <c r="D11" s="35">
        <v>24475</v>
      </c>
      <c r="E11" s="35">
        <v>129000</v>
      </c>
      <c r="F11" s="40">
        <f t="shared" si="1"/>
        <v>-0.92437180796731355</v>
      </c>
      <c r="G11" s="40">
        <f t="shared" si="1"/>
        <v>-0.88604651162790693</v>
      </c>
    </row>
    <row r="12" spans="1:7" ht="21.9" customHeight="1">
      <c r="A12" s="32" t="s">
        <v>53</v>
      </c>
      <c r="B12" s="36">
        <f>SUM(公式!N25)</f>
        <v>0</v>
      </c>
      <c r="C12" s="36">
        <f>SUM(公式!O25)</f>
        <v>0</v>
      </c>
      <c r="D12" s="35">
        <v>0</v>
      </c>
      <c r="E12" s="35">
        <v>0</v>
      </c>
      <c r="F12" s="40">
        <v>0</v>
      </c>
      <c r="G12" s="40">
        <v>0</v>
      </c>
    </row>
    <row r="13" spans="1:7" ht="21.9" customHeight="1">
      <c r="A13" s="32" t="s">
        <v>54</v>
      </c>
      <c r="B13" s="36">
        <f>SUM(公式!N27)</f>
        <v>90488</v>
      </c>
      <c r="C13" s="36">
        <f>SUM(公式!O27)</f>
        <v>331000</v>
      </c>
      <c r="D13" s="36">
        <v>64635</v>
      </c>
      <c r="E13" s="36">
        <v>244200</v>
      </c>
      <c r="F13" s="34">
        <f t="shared" si="1"/>
        <v>0.39998452850622734</v>
      </c>
      <c r="G13" s="34">
        <f t="shared" si="1"/>
        <v>0.35544635544635539</v>
      </c>
    </row>
    <row r="14" spans="1:7" ht="21.9" customHeight="1">
      <c r="A14" s="37" t="s">
        <v>50</v>
      </c>
      <c r="B14" s="38">
        <f>SUM(B10:B13)</f>
        <v>810459</v>
      </c>
      <c r="C14" s="38">
        <f>SUM(C10:C13)</f>
        <v>2877000</v>
      </c>
      <c r="D14" s="38">
        <v>934532</v>
      </c>
      <c r="E14" s="38">
        <v>2601900</v>
      </c>
      <c r="F14" s="39">
        <f t="shared" si="1"/>
        <v>-0.13276484914374254</v>
      </c>
      <c r="G14" s="39">
        <f t="shared" si="1"/>
        <v>0.10573042776432606</v>
      </c>
    </row>
    <row r="15" spans="1:7" ht="21.9" customHeight="1">
      <c r="A15" s="32" t="s">
        <v>55</v>
      </c>
      <c r="B15" s="36">
        <f>SUM(公式!N31)</f>
        <v>640490</v>
      </c>
      <c r="C15" s="36">
        <f>SUM(公式!O31)</f>
        <v>2098500</v>
      </c>
      <c r="D15" s="36">
        <v>887302</v>
      </c>
      <c r="E15" s="36">
        <v>3406600</v>
      </c>
      <c r="F15" s="34">
        <f t="shared" ref="F15:G19" si="2">SUM(B15/D15-1)</f>
        <v>-0.27816008529226799</v>
      </c>
      <c r="G15" s="34">
        <f t="shared" si="2"/>
        <v>-0.38398990195502847</v>
      </c>
    </row>
    <row r="16" spans="1:7" ht="21.9" customHeight="1">
      <c r="A16" s="32" t="s">
        <v>56</v>
      </c>
      <c r="B16" s="36">
        <f>SUM(公式!N34)</f>
        <v>481303</v>
      </c>
      <c r="C16" s="36">
        <f>SUM(公式!O34)</f>
        <v>2276800</v>
      </c>
      <c r="D16" s="36">
        <v>99708</v>
      </c>
      <c r="E16" s="36">
        <v>382300</v>
      </c>
      <c r="F16" s="34">
        <f t="shared" si="2"/>
        <v>3.8271252056003533</v>
      </c>
      <c r="G16" s="34">
        <f t="shared" si="2"/>
        <v>4.9555323044729267</v>
      </c>
    </row>
    <row r="17" spans="1:7" ht="21.9" customHeight="1">
      <c r="A17" s="32" t="s">
        <v>57</v>
      </c>
      <c r="B17" s="35">
        <f>SUM(公式!N38)</f>
        <v>104323</v>
      </c>
      <c r="C17" s="35">
        <f>SUM(公式!O38)</f>
        <v>1005900</v>
      </c>
      <c r="D17" s="35">
        <v>3102</v>
      </c>
      <c r="E17" s="35">
        <v>49700</v>
      </c>
      <c r="F17" s="40">
        <f t="shared" si="2"/>
        <v>32.63088330109607</v>
      </c>
      <c r="G17" s="40">
        <f t="shared" si="2"/>
        <v>19.239436619718308</v>
      </c>
    </row>
    <row r="18" spans="1:7" ht="21.9" customHeight="1">
      <c r="A18" s="32" t="s">
        <v>58</v>
      </c>
      <c r="B18" s="36">
        <f>SUM(公式!N41)</f>
        <v>15980</v>
      </c>
      <c r="C18" s="36">
        <f>SUM(公式!O41)</f>
        <v>318700</v>
      </c>
      <c r="D18" s="36">
        <v>36489</v>
      </c>
      <c r="E18" s="36">
        <v>293300</v>
      </c>
      <c r="F18" s="34">
        <f t="shared" si="2"/>
        <v>-0.562059798843487</v>
      </c>
      <c r="G18" s="34">
        <f t="shared" si="2"/>
        <v>8.6600750085237044E-2</v>
      </c>
    </row>
    <row r="19" spans="1:7" ht="21.9" customHeight="1">
      <c r="A19" s="37" t="s">
        <v>50</v>
      </c>
      <c r="B19" s="38">
        <f>SUM(B15:B18)</f>
        <v>1242096</v>
      </c>
      <c r="C19" s="38">
        <f>SUM(C15:C18)</f>
        <v>5699900</v>
      </c>
      <c r="D19" s="38">
        <v>1026601</v>
      </c>
      <c r="E19" s="38">
        <v>4131900</v>
      </c>
      <c r="F19" s="39">
        <f t="shared" si="2"/>
        <v>0.20991115340818878</v>
      </c>
      <c r="G19" s="39">
        <f t="shared" si="2"/>
        <v>0.37948643481207189</v>
      </c>
    </row>
    <row r="20" spans="1:7" ht="21.9" customHeight="1">
      <c r="A20" s="32" t="s">
        <v>59</v>
      </c>
      <c r="B20" s="36">
        <f>SUM(公式!N46)</f>
        <v>1368</v>
      </c>
      <c r="C20" s="36">
        <f>SUM(公式!O46)</f>
        <v>41400</v>
      </c>
      <c r="D20" s="36">
        <v>4579</v>
      </c>
      <c r="E20" s="36">
        <v>49600</v>
      </c>
      <c r="F20" s="34">
        <f t="shared" ref="F20:G23" si="3">SUM(B20/D20-1)</f>
        <v>-0.70124481327800825</v>
      </c>
      <c r="G20" s="34">
        <f t="shared" si="3"/>
        <v>-0.16532258064516125</v>
      </c>
    </row>
    <row r="21" spans="1:7" ht="21.9" customHeight="1">
      <c r="A21" s="32" t="s">
        <v>60</v>
      </c>
      <c r="B21" s="36">
        <f>SUM(公式!N50)</f>
        <v>983287</v>
      </c>
      <c r="C21" s="36">
        <f>SUM(公式!O50)</f>
        <v>6615500</v>
      </c>
      <c r="D21" s="36">
        <v>624177</v>
      </c>
      <c r="E21" s="36">
        <v>4348900</v>
      </c>
      <c r="F21" s="34">
        <f t="shared" si="3"/>
        <v>0.57533359928353667</v>
      </c>
      <c r="G21" s="34">
        <f t="shared" si="3"/>
        <v>0.52118926625123585</v>
      </c>
    </row>
    <row r="22" spans="1:7" ht="21.9" customHeight="1">
      <c r="A22" s="32" t="s">
        <v>61</v>
      </c>
      <c r="B22" s="36">
        <f>SUM(公式!N55)</f>
        <v>15453</v>
      </c>
      <c r="C22" s="36">
        <f>SUM(公式!O55)</f>
        <v>78300</v>
      </c>
      <c r="D22" s="36">
        <v>25290</v>
      </c>
      <c r="E22" s="36">
        <v>71500</v>
      </c>
      <c r="F22" s="34">
        <f t="shared" si="3"/>
        <v>-0.38896797153024909</v>
      </c>
      <c r="G22" s="34">
        <f t="shared" si="3"/>
        <v>9.5104895104895171E-2</v>
      </c>
    </row>
    <row r="23" spans="1:7" ht="21.9" customHeight="1">
      <c r="A23" s="37" t="s">
        <v>50</v>
      </c>
      <c r="B23" s="38">
        <f>SUM(B20:B22)</f>
        <v>1000108</v>
      </c>
      <c r="C23" s="38">
        <f>SUM(C20:C22)</f>
        <v>6735200</v>
      </c>
      <c r="D23" s="38">
        <v>654046</v>
      </c>
      <c r="E23" s="38">
        <v>4470000</v>
      </c>
      <c r="F23" s="39">
        <f t="shared" si="3"/>
        <v>0.52910957333276243</v>
      </c>
      <c r="G23" s="39">
        <f t="shared" si="3"/>
        <v>0.50675615212527969</v>
      </c>
    </row>
    <row r="24" spans="1:7" ht="27.75" customHeight="1">
      <c r="A24" s="41" t="s">
        <v>86</v>
      </c>
      <c r="B24" s="42">
        <f>SUM(B9+B14+B19+B23)</f>
        <v>10703086</v>
      </c>
      <c r="C24" s="42">
        <f>SUM(C9+C14+C19+C23)</f>
        <v>37625100</v>
      </c>
      <c r="D24" s="42">
        <v>8234505</v>
      </c>
      <c r="E24" s="42">
        <v>23577600</v>
      </c>
      <c r="F24" s="43">
        <f>SUM(B24/D24-1)</f>
        <v>0.2997849901117311</v>
      </c>
      <c r="G24" s="43">
        <f>SUM(C24/E24-1)</f>
        <v>0.59579855456026065</v>
      </c>
    </row>
    <row r="25" spans="1:7">
      <c r="B25" s="44"/>
      <c r="C25" s="44"/>
      <c r="D25" s="44"/>
      <c r="E25" s="44"/>
    </row>
    <row r="26" spans="1:7">
      <c r="C26" s="46"/>
      <c r="E26" s="46"/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G27"/>
  <sheetViews>
    <sheetView zoomScaleNormal="100" workbookViewId="0">
      <selection activeCell="I15" sqref="I15"/>
    </sheetView>
  </sheetViews>
  <sheetFormatPr defaultColWidth="9" defaultRowHeight="15.6"/>
  <cols>
    <col min="1" max="1" width="20.21875" style="29" bestFit="1" customWidth="1"/>
    <col min="2" max="3" width="13.44140625" style="29" bestFit="1" customWidth="1"/>
    <col min="4" max="4" width="12.77734375" style="29" bestFit="1" customWidth="1"/>
    <col min="5" max="5" width="13.44140625" style="29" bestFit="1" customWidth="1"/>
    <col min="6" max="7" width="11.33203125" style="45" bestFit="1" customWidth="1"/>
    <col min="8" max="16384" width="9" style="29"/>
  </cols>
  <sheetData>
    <row r="1" spans="1:7" ht="36" customHeight="1">
      <c r="A1" s="60" t="s">
        <v>83</v>
      </c>
      <c r="B1" s="60"/>
      <c r="C1" s="60"/>
      <c r="D1" s="60"/>
      <c r="E1" s="60"/>
      <c r="F1" s="60"/>
      <c r="G1" s="60"/>
    </row>
    <row r="2" spans="1:7" ht="25.5" customHeight="1">
      <c r="A2" s="62" t="s">
        <v>36</v>
      </c>
      <c r="B2" s="61" t="s">
        <v>74</v>
      </c>
      <c r="C2" s="61"/>
      <c r="D2" s="61" t="s">
        <v>69</v>
      </c>
      <c r="E2" s="61"/>
      <c r="F2" s="59" t="s">
        <v>38</v>
      </c>
      <c r="G2" s="59"/>
    </row>
    <row r="3" spans="1:7" ht="25.2" customHeight="1">
      <c r="A3" s="63"/>
      <c r="B3" s="30" t="s">
        <v>39</v>
      </c>
      <c r="C3" s="30" t="s">
        <v>40</v>
      </c>
      <c r="D3" s="30" t="s">
        <v>41</v>
      </c>
      <c r="E3" s="30" t="s">
        <v>42</v>
      </c>
      <c r="F3" s="31" t="s">
        <v>43</v>
      </c>
      <c r="G3" s="31" t="s">
        <v>44</v>
      </c>
    </row>
    <row r="4" spans="1:7" ht="21.9" customHeight="1">
      <c r="A4" s="32" t="s">
        <v>45</v>
      </c>
      <c r="B4" s="33">
        <f>SUM(公式!P5)</f>
        <v>2792940</v>
      </c>
      <c r="C4" s="33">
        <f>SUM(公式!Q5)</f>
        <v>7449100</v>
      </c>
      <c r="D4" s="33">
        <v>3114874</v>
      </c>
      <c r="E4" s="33">
        <v>6684500</v>
      </c>
      <c r="F4" s="34">
        <f t="shared" ref="F4:G9" si="0">SUM(B4/D4-1)</f>
        <v>-0.10335377931820033</v>
      </c>
      <c r="G4" s="34">
        <f t="shared" si="0"/>
        <v>0.11438402273917281</v>
      </c>
    </row>
    <row r="5" spans="1:7" ht="21.9" customHeight="1">
      <c r="A5" s="32" t="s">
        <v>46</v>
      </c>
      <c r="B5" s="35">
        <f>SUM(公式!P8)</f>
        <v>3512564</v>
      </c>
      <c r="C5" s="35">
        <f>SUM(公式!Q8)</f>
        <v>10967800</v>
      </c>
      <c r="D5" s="35">
        <v>1384308</v>
      </c>
      <c r="E5" s="35">
        <v>3223700</v>
      </c>
      <c r="F5" s="34">
        <f t="shared" si="0"/>
        <v>1.5374150839264096</v>
      </c>
      <c r="G5" s="34">
        <f t="shared" si="0"/>
        <v>2.4022396624996123</v>
      </c>
    </row>
    <row r="6" spans="1:7" ht="21.9" customHeight="1">
      <c r="A6" s="32" t="s">
        <v>47</v>
      </c>
      <c r="B6" s="35">
        <f>SUM(公式!P10)</f>
        <v>39855</v>
      </c>
      <c r="C6" s="35">
        <f>SUM(公式!Q10)</f>
        <v>490800</v>
      </c>
      <c r="D6" s="35">
        <v>6914</v>
      </c>
      <c r="E6" s="35">
        <v>86600</v>
      </c>
      <c r="F6" s="34">
        <f t="shared" si="0"/>
        <v>4.764391090540931</v>
      </c>
      <c r="G6" s="34">
        <f t="shared" si="0"/>
        <v>4.6674364896073905</v>
      </c>
    </row>
    <row r="7" spans="1:7" ht="21.9" customHeight="1">
      <c r="A7" s="32" t="s">
        <v>48</v>
      </c>
      <c r="B7" s="36">
        <f>SUM(公式!P12)</f>
        <v>2236910</v>
      </c>
      <c r="C7" s="36">
        <f>SUM(公式!Q12)</f>
        <v>6065400</v>
      </c>
      <c r="D7" s="36">
        <v>1720819</v>
      </c>
      <c r="E7" s="36">
        <v>3734500</v>
      </c>
      <c r="F7" s="34">
        <f t="shared" si="0"/>
        <v>0.29991010094611936</v>
      </c>
      <c r="G7" s="34">
        <f t="shared" si="0"/>
        <v>0.62415316642120766</v>
      </c>
    </row>
    <row r="8" spans="1:7" ht="21.9" customHeight="1">
      <c r="A8" s="32" t="s">
        <v>49</v>
      </c>
      <c r="B8" s="36">
        <f>SUM(公式!P14)</f>
        <v>270598</v>
      </c>
      <c r="C8" s="36">
        <f>SUM(公式!Q14)</f>
        <v>911300</v>
      </c>
      <c r="D8" s="36">
        <v>480051</v>
      </c>
      <c r="E8" s="36">
        <v>1030200</v>
      </c>
      <c r="F8" s="34">
        <f t="shared" si="0"/>
        <v>-0.43631405829797254</v>
      </c>
      <c r="G8" s="34">
        <f t="shared" si="0"/>
        <v>-0.11541448262473308</v>
      </c>
    </row>
    <row r="9" spans="1:7" ht="23.4" customHeight="1">
      <c r="A9" s="37" t="s">
        <v>50</v>
      </c>
      <c r="B9" s="38">
        <f>SUM(B4:B8)</f>
        <v>8852867</v>
      </c>
      <c r="C9" s="38">
        <f>SUM(C4:C8)</f>
        <v>25884400</v>
      </c>
      <c r="D9" s="38">
        <v>6706966</v>
      </c>
      <c r="E9" s="38">
        <v>14759500</v>
      </c>
      <c r="F9" s="39">
        <f t="shared" si="0"/>
        <v>0.31995107773022857</v>
      </c>
      <c r="G9" s="39">
        <f t="shared" si="0"/>
        <v>0.75374504556387412</v>
      </c>
    </row>
    <row r="10" spans="1:7" ht="21.9" customHeight="1">
      <c r="A10" s="32" t="s">
        <v>51</v>
      </c>
      <c r="B10" s="36">
        <f>SUM(公式!P20)</f>
        <v>815472</v>
      </c>
      <c r="C10" s="36">
        <f>SUM(公式!Q20)</f>
        <v>2922300</v>
      </c>
      <c r="D10" s="36">
        <v>867685</v>
      </c>
      <c r="E10" s="36">
        <v>2290800</v>
      </c>
      <c r="F10" s="34">
        <f t="shared" ref="F10:G14" si="1">SUM(B10/D10-1)</f>
        <v>-6.0175063531120121E-2</v>
      </c>
      <c r="G10" s="34">
        <f t="shared" si="1"/>
        <v>0.27566788894709271</v>
      </c>
    </row>
    <row r="11" spans="1:7" ht="21.9" customHeight="1">
      <c r="A11" s="32" t="s">
        <v>52</v>
      </c>
      <c r="B11" s="35">
        <f>SUM(公式!P23)</f>
        <v>3905</v>
      </c>
      <c r="C11" s="35">
        <f>SUM(公式!Q23)</f>
        <v>23800</v>
      </c>
      <c r="D11" s="35">
        <v>24475</v>
      </c>
      <c r="E11" s="35">
        <v>129000</v>
      </c>
      <c r="F11" s="40">
        <f t="shared" si="1"/>
        <v>-0.84044943820224716</v>
      </c>
      <c r="G11" s="40">
        <f t="shared" si="1"/>
        <v>-0.81550387596899221</v>
      </c>
    </row>
    <row r="12" spans="1:7" ht="21.9" customHeight="1">
      <c r="A12" s="32" t="s">
        <v>53</v>
      </c>
      <c r="B12" s="36">
        <f>SUM(公式!P25)</f>
        <v>0</v>
      </c>
      <c r="C12" s="36">
        <f>SUM(公式!Q25)</f>
        <v>0</v>
      </c>
      <c r="D12" s="35">
        <v>0</v>
      </c>
      <c r="E12" s="35">
        <v>0</v>
      </c>
      <c r="F12" s="40">
        <v>0</v>
      </c>
      <c r="G12" s="40">
        <v>0</v>
      </c>
    </row>
    <row r="13" spans="1:7" ht="21.9" customHeight="1">
      <c r="A13" s="32" t="s">
        <v>54</v>
      </c>
      <c r="B13" s="36">
        <f>SUM(公式!P27)</f>
        <v>110469</v>
      </c>
      <c r="C13" s="36">
        <f>SUM(公式!Q27)</f>
        <v>411500</v>
      </c>
      <c r="D13" s="36">
        <v>71750</v>
      </c>
      <c r="E13" s="36">
        <v>286600</v>
      </c>
      <c r="F13" s="34">
        <f t="shared" si="1"/>
        <v>0.53963763066202097</v>
      </c>
      <c r="G13" s="34">
        <f t="shared" si="1"/>
        <v>0.43579902302861129</v>
      </c>
    </row>
    <row r="14" spans="1:7" ht="21.9" customHeight="1">
      <c r="A14" s="37" t="s">
        <v>50</v>
      </c>
      <c r="B14" s="38">
        <f>SUM(B10:B13)</f>
        <v>929846</v>
      </c>
      <c r="C14" s="38">
        <f>SUM(C10:C13)</f>
        <v>3357600</v>
      </c>
      <c r="D14" s="38">
        <v>963910</v>
      </c>
      <c r="E14" s="38">
        <v>2706400</v>
      </c>
      <c r="F14" s="39">
        <f t="shared" si="1"/>
        <v>-3.5339398906536923E-2</v>
      </c>
      <c r="G14" s="39">
        <f t="shared" si="1"/>
        <v>0.24061483890038438</v>
      </c>
    </row>
    <row r="15" spans="1:7" ht="21.9" customHeight="1">
      <c r="A15" s="32" t="s">
        <v>55</v>
      </c>
      <c r="B15" s="36">
        <f>SUM(公式!P31)</f>
        <v>766884</v>
      </c>
      <c r="C15" s="36">
        <f>SUM(公式!Q31)</f>
        <v>2572100</v>
      </c>
      <c r="D15" s="36">
        <v>950824</v>
      </c>
      <c r="E15" s="36">
        <v>3639400</v>
      </c>
      <c r="F15" s="34">
        <f t="shared" ref="F15:G19" si="2">SUM(B15/D15-1)</f>
        <v>-0.19345325738517327</v>
      </c>
      <c r="G15" s="34">
        <f t="shared" si="2"/>
        <v>-0.29326262570753425</v>
      </c>
    </row>
    <row r="16" spans="1:7" ht="21.9" customHeight="1">
      <c r="A16" s="32" t="s">
        <v>56</v>
      </c>
      <c r="B16" s="36">
        <f>SUM(公式!P34)</f>
        <v>563560</v>
      </c>
      <c r="C16" s="36">
        <f>SUM(公式!Q34)</f>
        <v>2714300</v>
      </c>
      <c r="D16" s="36">
        <v>143881</v>
      </c>
      <c r="E16" s="36">
        <v>534800</v>
      </c>
      <c r="F16" s="34">
        <f t="shared" si="2"/>
        <v>2.9168479507370675</v>
      </c>
      <c r="G16" s="34">
        <f t="shared" si="2"/>
        <v>4.0753552729992517</v>
      </c>
    </row>
    <row r="17" spans="1:7" ht="21.9" customHeight="1">
      <c r="A17" s="32" t="s">
        <v>57</v>
      </c>
      <c r="B17" s="35">
        <f>SUM(公式!P38)</f>
        <v>106634</v>
      </c>
      <c r="C17" s="35">
        <f>SUM(公式!Q38)</f>
        <v>1096700</v>
      </c>
      <c r="D17" s="35">
        <v>3175</v>
      </c>
      <c r="E17" s="35">
        <v>50400</v>
      </c>
      <c r="F17" s="40">
        <f t="shared" si="2"/>
        <v>32.585511811023622</v>
      </c>
      <c r="G17" s="40">
        <f t="shared" si="2"/>
        <v>20.759920634920636</v>
      </c>
    </row>
    <row r="18" spans="1:7" ht="21.9" customHeight="1">
      <c r="A18" s="32" t="s">
        <v>58</v>
      </c>
      <c r="B18" s="36">
        <f>SUM(公式!P41)</f>
        <v>17536</v>
      </c>
      <c r="C18" s="36">
        <f>SUM(公式!Q41)</f>
        <v>352500</v>
      </c>
      <c r="D18" s="36">
        <v>39056</v>
      </c>
      <c r="E18" s="36">
        <v>315400</v>
      </c>
      <c r="F18" s="34">
        <f t="shared" si="2"/>
        <v>-0.55100368701351909</v>
      </c>
      <c r="G18" s="34">
        <f t="shared" si="2"/>
        <v>0.1176284083703234</v>
      </c>
    </row>
    <row r="19" spans="1:7" ht="21.9" customHeight="1">
      <c r="A19" s="37" t="s">
        <v>50</v>
      </c>
      <c r="B19" s="38">
        <f>SUM(B15:B18)</f>
        <v>1454614</v>
      </c>
      <c r="C19" s="38">
        <f>SUM(C15:C18)</f>
        <v>6735600</v>
      </c>
      <c r="D19" s="38">
        <v>1136936</v>
      </c>
      <c r="E19" s="38">
        <v>4540000</v>
      </c>
      <c r="F19" s="39">
        <f t="shared" si="2"/>
        <v>0.27941590379757519</v>
      </c>
      <c r="G19" s="39">
        <f t="shared" si="2"/>
        <v>0.48361233480176202</v>
      </c>
    </row>
    <row r="20" spans="1:7" ht="21.9" customHeight="1">
      <c r="A20" s="32" t="s">
        <v>59</v>
      </c>
      <c r="B20" s="36">
        <f>SUM(公式!P46)</f>
        <v>1379</v>
      </c>
      <c r="C20" s="36">
        <f>SUM(公式!Q46)</f>
        <v>41700</v>
      </c>
      <c r="D20" s="36">
        <v>4620</v>
      </c>
      <c r="E20" s="36">
        <v>50500</v>
      </c>
      <c r="F20" s="34">
        <f t="shared" ref="F20:G23" si="3">SUM(B20/D20-1)</f>
        <v>-0.70151515151515154</v>
      </c>
      <c r="G20" s="34">
        <f t="shared" si="3"/>
        <v>-0.1742574257425743</v>
      </c>
    </row>
    <row r="21" spans="1:7" ht="21.9" customHeight="1">
      <c r="A21" s="32" t="s">
        <v>60</v>
      </c>
      <c r="B21" s="36">
        <f>SUM(公式!P50)</f>
        <v>1137182</v>
      </c>
      <c r="C21" s="36">
        <f>SUM(公式!Q50)</f>
        <v>7907900</v>
      </c>
      <c r="D21" s="36">
        <v>730487</v>
      </c>
      <c r="E21" s="36">
        <v>4941000</v>
      </c>
      <c r="F21" s="34">
        <f t="shared" si="3"/>
        <v>0.55674502078750199</v>
      </c>
      <c r="G21" s="34">
        <f t="shared" si="3"/>
        <v>0.60046549281521955</v>
      </c>
    </row>
    <row r="22" spans="1:7" ht="21.9" customHeight="1">
      <c r="A22" s="32" t="s">
        <v>61</v>
      </c>
      <c r="B22" s="36">
        <f>SUM(公式!P55)</f>
        <v>15453</v>
      </c>
      <c r="C22" s="36">
        <f>SUM(公式!Q55)</f>
        <v>78300</v>
      </c>
      <c r="D22" s="36">
        <v>25303</v>
      </c>
      <c r="E22" s="36">
        <v>72300</v>
      </c>
      <c r="F22" s="34">
        <f t="shared" si="3"/>
        <v>-0.38928190333162072</v>
      </c>
      <c r="G22" s="34">
        <f t="shared" si="3"/>
        <v>8.2987551867219844E-2</v>
      </c>
    </row>
    <row r="23" spans="1:7" ht="21.9" customHeight="1">
      <c r="A23" s="37" t="s">
        <v>50</v>
      </c>
      <c r="B23" s="38">
        <f>SUM(B20:B22)</f>
        <v>1154014</v>
      </c>
      <c r="C23" s="38">
        <f>SUM(C20:C22)</f>
        <v>8027900</v>
      </c>
      <c r="D23" s="38">
        <v>760410</v>
      </c>
      <c r="E23" s="38">
        <v>5063800</v>
      </c>
      <c r="F23" s="39">
        <f t="shared" si="3"/>
        <v>0.5176207572230771</v>
      </c>
      <c r="G23" s="39">
        <f t="shared" si="3"/>
        <v>0.58535092223231566</v>
      </c>
    </row>
    <row r="24" spans="1:7" ht="27.75" customHeight="1">
      <c r="A24" s="41" t="s">
        <v>62</v>
      </c>
      <c r="B24" s="42">
        <f>SUM(B9+B14+B19+B23)</f>
        <v>12391341</v>
      </c>
      <c r="C24" s="42">
        <f>SUM(C9+C14+C19+C23)</f>
        <v>44005500</v>
      </c>
      <c r="D24" s="42">
        <v>9568222</v>
      </c>
      <c r="E24" s="42">
        <v>27069700</v>
      </c>
      <c r="F24" s="43">
        <f>SUM(B24/D24-1)</f>
        <v>0.29505157802567705</v>
      </c>
      <c r="G24" s="43">
        <f>SUM(C24/E24-1)</f>
        <v>0.62563678208476636</v>
      </c>
    </row>
    <row r="25" spans="1:7">
      <c r="B25" s="44"/>
      <c r="C25" s="44"/>
      <c r="D25" s="44"/>
      <c r="E25" s="44"/>
    </row>
    <row r="27" spans="1:7">
      <c r="C27" s="46"/>
      <c r="E27" s="46"/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A1:G27"/>
  <sheetViews>
    <sheetView workbookViewId="0">
      <selection activeCell="I5" sqref="I5"/>
    </sheetView>
  </sheetViews>
  <sheetFormatPr defaultColWidth="9" defaultRowHeight="15.6"/>
  <cols>
    <col min="1" max="1" width="20.21875" style="29" bestFit="1" customWidth="1"/>
    <col min="2" max="5" width="13.44140625" style="29" bestFit="1" customWidth="1"/>
    <col min="6" max="7" width="11.33203125" style="45" bestFit="1" customWidth="1"/>
    <col min="8" max="16384" width="9" style="29"/>
  </cols>
  <sheetData>
    <row r="1" spans="1:7" ht="36" customHeight="1">
      <c r="A1" s="60" t="s">
        <v>82</v>
      </c>
      <c r="B1" s="60"/>
      <c r="C1" s="60"/>
      <c r="D1" s="60"/>
      <c r="E1" s="60"/>
      <c r="F1" s="60"/>
      <c r="G1" s="60"/>
    </row>
    <row r="2" spans="1:7" ht="25.5" customHeight="1">
      <c r="A2" s="62" t="s">
        <v>36</v>
      </c>
      <c r="B2" s="61" t="s">
        <v>75</v>
      </c>
      <c r="C2" s="61"/>
      <c r="D2" s="61" t="s">
        <v>70</v>
      </c>
      <c r="E2" s="61"/>
      <c r="F2" s="59" t="s">
        <v>38</v>
      </c>
      <c r="G2" s="59"/>
    </row>
    <row r="3" spans="1:7" ht="25.2" customHeight="1">
      <c r="A3" s="63"/>
      <c r="B3" s="30" t="s">
        <v>39</v>
      </c>
      <c r="C3" s="30" t="s">
        <v>40</v>
      </c>
      <c r="D3" s="30" t="s">
        <v>41</v>
      </c>
      <c r="E3" s="30" t="s">
        <v>42</v>
      </c>
      <c r="F3" s="31" t="s">
        <v>43</v>
      </c>
      <c r="G3" s="31" t="s">
        <v>44</v>
      </c>
    </row>
    <row r="4" spans="1:7" ht="21.9" customHeight="1">
      <c r="A4" s="32" t="s">
        <v>45</v>
      </c>
      <c r="B4" s="33">
        <f>SUM(公式!R5)</f>
        <v>3158793</v>
      </c>
      <c r="C4" s="33">
        <f>SUM(公式!S5)</f>
        <v>8533100</v>
      </c>
      <c r="D4" s="33">
        <v>3479002</v>
      </c>
      <c r="E4" s="33">
        <v>7647500</v>
      </c>
      <c r="F4" s="34">
        <f t="shared" ref="F4:G9" si="0">SUM(B4/D4-1)</f>
        <v>-9.2040475975581515E-2</v>
      </c>
      <c r="G4" s="34">
        <f t="shared" si="0"/>
        <v>0.11580254985289318</v>
      </c>
    </row>
    <row r="5" spans="1:7" ht="21.9" customHeight="1">
      <c r="A5" s="32" t="s">
        <v>46</v>
      </c>
      <c r="B5" s="35">
        <f>SUM(公式!R8)</f>
        <v>3951312</v>
      </c>
      <c r="C5" s="35">
        <f>SUM(公式!S8)</f>
        <v>12526800</v>
      </c>
      <c r="D5" s="35">
        <v>1616721</v>
      </c>
      <c r="E5" s="35">
        <v>3874300</v>
      </c>
      <c r="F5" s="34">
        <f t="shared" si="0"/>
        <v>1.4440283759535504</v>
      </c>
      <c r="G5" s="34">
        <f t="shared" si="0"/>
        <v>2.2333066618485922</v>
      </c>
    </row>
    <row r="6" spans="1:7" ht="21.9" customHeight="1">
      <c r="A6" s="32" t="s">
        <v>47</v>
      </c>
      <c r="B6" s="35">
        <f>SUM(公式!R10)</f>
        <v>39855</v>
      </c>
      <c r="C6" s="35">
        <f>SUM(公式!S10)</f>
        <v>490800</v>
      </c>
      <c r="D6" s="35">
        <v>11087</v>
      </c>
      <c r="E6" s="35">
        <v>124100</v>
      </c>
      <c r="F6" s="34">
        <f t="shared" si="0"/>
        <v>2.5947506088211418</v>
      </c>
      <c r="G6" s="34">
        <f t="shared" si="0"/>
        <v>2.9548751007252214</v>
      </c>
    </row>
    <row r="7" spans="1:7" ht="21.9" customHeight="1">
      <c r="A7" s="32" t="s">
        <v>48</v>
      </c>
      <c r="B7" s="36">
        <f>SUM(公式!R12)</f>
        <v>2407764</v>
      </c>
      <c r="C7" s="36">
        <f>SUM(公式!S12)</f>
        <v>6492800</v>
      </c>
      <c r="D7" s="36">
        <v>1881689</v>
      </c>
      <c r="E7" s="36">
        <v>4025400</v>
      </c>
      <c r="F7" s="34">
        <f t="shared" si="0"/>
        <v>0.2795759554315298</v>
      </c>
      <c r="G7" s="34">
        <f t="shared" si="0"/>
        <v>0.61295771848760361</v>
      </c>
    </row>
    <row r="8" spans="1:7" ht="21.9" customHeight="1">
      <c r="A8" s="32" t="s">
        <v>49</v>
      </c>
      <c r="B8" s="36">
        <f>SUM(公式!R14)</f>
        <v>286676</v>
      </c>
      <c r="C8" s="36">
        <f>SUM(公式!S14)</f>
        <v>956900</v>
      </c>
      <c r="D8" s="36">
        <v>516388</v>
      </c>
      <c r="E8" s="36">
        <v>1162900</v>
      </c>
      <c r="F8" s="34">
        <f t="shared" si="0"/>
        <v>-0.44484379962353893</v>
      </c>
      <c r="G8" s="34">
        <f t="shared" si="0"/>
        <v>-0.17714334852523861</v>
      </c>
    </row>
    <row r="9" spans="1:7" ht="23.4" customHeight="1">
      <c r="A9" s="37" t="s">
        <v>50</v>
      </c>
      <c r="B9" s="38">
        <f>SUM(B4:B8)</f>
        <v>9844400</v>
      </c>
      <c r="C9" s="38">
        <f>SUM(C4:C8)</f>
        <v>29000400</v>
      </c>
      <c r="D9" s="38">
        <v>7504887</v>
      </c>
      <c r="E9" s="38">
        <v>16834200</v>
      </c>
      <c r="F9" s="39">
        <f t="shared" si="0"/>
        <v>0.31173194213317279</v>
      </c>
      <c r="G9" s="39">
        <f t="shared" si="0"/>
        <v>0.72270734576041629</v>
      </c>
    </row>
    <row r="10" spans="1:7" ht="21.9" customHeight="1">
      <c r="A10" s="32" t="s">
        <v>51</v>
      </c>
      <c r="B10" s="36">
        <f>SUM(公式!R20)</f>
        <v>875291</v>
      </c>
      <c r="C10" s="36">
        <f>SUM(公式!S20)</f>
        <v>3154500</v>
      </c>
      <c r="D10" s="36">
        <v>904824</v>
      </c>
      <c r="E10" s="36">
        <v>2357800</v>
      </c>
      <c r="F10" s="34">
        <f t="shared" ref="F10:G14" si="1">SUM(B10/D10-1)</f>
        <v>-3.2639496741907803E-2</v>
      </c>
      <c r="G10" s="34">
        <f t="shared" si="1"/>
        <v>0.33789973704300613</v>
      </c>
    </row>
    <row r="11" spans="1:7" ht="21.9" customHeight="1">
      <c r="A11" s="32" t="s">
        <v>52</v>
      </c>
      <c r="B11" s="35">
        <f>SUM(公式!R23)</f>
        <v>5182</v>
      </c>
      <c r="C11" s="35">
        <f>SUM(公式!S23)</f>
        <v>80600</v>
      </c>
      <c r="D11" s="35">
        <v>24475</v>
      </c>
      <c r="E11" s="35">
        <v>129000</v>
      </c>
      <c r="F11" s="40">
        <f t="shared" si="1"/>
        <v>-0.7882737487231869</v>
      </c>
      <c r="G11" s="40">
        <f t="shared" si="1"/>
        <v>-0.37519379844961243</v>
      </c>
    </row>
    <row r="12" spans="1:7" ht="21.9" customHeight="1">
      <c r="A12" s="32" t="s">
        <v>53</v>
      </c>
      <c r="B12" s="36">
        <f>SUM(公式!R25)</f>
        <v>0</v>
      </c>
      <c r="C12" s="36">
        <f>SUM(公式!S25)</f>
        <v>0</v>
      </c>
      <c r="D12" s="35">
        <v>0</v>
      </c>
      <c r="E12" s="35">
        <v>0</v>
      </c>
      <c r="F12" s="40">
        <v>0</v>
      </c>
      <c r="G12" s="40">
        <v>0</v>
      </c>
    </row>
    <row r="13" spans="1:7" ht="21.9" customHeight="1">
      <c r="A13" s="32" t="s">
        <v>54</v>
      </c>
      <c r="B13" s="36">
        <f>SUM(公式!R27)</f>
        <v>120749</v>
      </c>
      <c r="C13" s="36">
        <f>SUM(公式!S27)</f>
        <v>437400</v>
      </c>
      <c r="D13" s="36">
        <v>72050</v>
      </c>
      <c r="E13" s="36">
        <v>292800</v>
      </c>
      <c r="F13" s="34">
        <f t="shared" si="1"/>
        <v>0.67590562109646068</v>
      </c>
      <c r="G13" s="34">
        <f t="shared" si="1"/>
        <v>0.49385245901639352</v>
      </c>
    </row>
    <row r="14" spans="1:7" ht="21.9" customHeight="1">
      <c r="A14" s="37" t="s">
        <v>50</v>
      </c>
      <c r="B14" s="38">
        <f>SUM(B10:B13)</f>
        <v>1001222</v>
      </c>
      <c r="C14" s="38">
        <f>SUM(C10:C13)</f>
        <v>3672500</v>
      </c>
      <c r="D14" s="38">
        <v>1001349</v>
      </c>
      <c r="E14" s="38">
        <v>2779600</v>
      </c>
      <c r="F14" s="39">
        <f t="shared" si="1"/>
        <v>-1.2682890780335576E-4</v>
      </c>
      <c r="G14" s="39">
        <f t="shared" si="1"/>
        <v>0.32123327097424093</v>
      </c>
    </row>
    <row r="15" spans="1:7" ht="21.9" customHeight="1">
      <c r="A15" s="32" t="s">
        <v>55</v>
      </c>
      <c r="B15" s="36">
        <f>SUM(公式!R31)</f>
        <v>830509</v>
      </c>
      <c r="C15" s="36">
        <f>SUM(公式!S31)</f>
        <v>2789300</v>
      </c>
      <c r="D15" s="36">
        <v>983054</v>
      </c>
      <c r="E15" s="36">
        <v>3790700</v>
      </c>
      <c r="F15" s="34">
        <f t="shared" ref="F15:G19" si="2">SUM(B15/D15-1)</f>
        <v>-0.15517458857804356</v>
      </c>
      <c r="G15" s="34">
        <f t="shared" si="2"/>
        <v>-0.26417284406573982</v>
      </c>
    </row>
    <row r="16" spans="1:7" ht="21.9" customHeight="1">
      <c r="A16" s="32" t="s">
        <v>56</v>
      </c>
      <c r="B16" s="36">
        <f>SUM(公式!R34)</f>
        <v>577961</v>
      </c>
      <c r="C16" s="36">
        <f>SUM(公式!S34)</f>
        <v>2959900</v>
      </c>
      <c r="D16" s="36">
        <v>270726</v>
      </c>
      <c r="E16" s="36">
        <v>990100</v>
      </c>
      <c r="F16" s="34">
        <f t="shared" si="2"/>
        <v>1.1348559059713512</v>
      </c>
      <c r="G16" s="34">
        <f t="shared" si="2"/>
        <v>1.9894960105039896</v>
      </c>
    </row>
    <row r="17" spans="1:7" ht="21.9" customHeight="1">
      <c r="A17" s="32" t="s">
        <v>57</v>
      </c>
      <c r="B17" s="35">
        <f>SUM(公式!R38)</f>
        <v>106874</v>
      </c>
      <c r="C17" s="35">
        <f>SUM(公式!S38)</f>
        <v>1102100</v>
      </c>
      <c r="D17" s="35">
        <v>3175</v>
      </c>
      <c r="E17" s="35">
        <v>50400</v>
      </c>
      <c r="F17" s="40">
        <f t="shared" si="2"/>
        <v>32.661102362204723</v>
      </c>
      <c r="G17" s="40">
        <f t="shared" si="2"/>
        <v>20.86706349206349</v>
      </c>
    </row>
    <row r="18" spans="1:7" ht="21.9" customHeight="1">
      <c r="A18" s="32" t="s">
        <v>58</v>
      </c>
      <c r="B18" s="36">
        <f>SUM(公式!R41)</f>
        <v>18524</v>
      </c>
      <c r="C18" s="36">
        <f>SUM(公式!S41)</f>
        <v>383200</v>
      </c>
      <c r="D18" s="36">
        <v>41260</v>
      </c>
      <c r="E18" s="36">
        <v>349700</v>
      </c>
      <c r="F18" s="34">
        <f t="shared" si="2"/>
        <v>-0.55104217159476487</v>
      </c>
      <c r="G18" s="34">
        <f t="shared" si="2"/>
        <v>9.5796396911638437E-2</v>
      </c>
    </row>
    <row r="19" spans="1:7" ht="21.9" customHeight="1">
      <c r="A19" s="37" t="s">
        <v>50</v>
      </c>
      <c r="B19" s="38">
        <f>SUM(B15:B18)</f>
        <v>1533868</v>
      </c>
      <c r="C19" s="38">
        <f>SUM(C15:C18)</f>
        <v>7234500</v>
      </c>
      <c r="D19" s="38">
        <v>1298215</v>
      </c>
      <c r="E19" s="38">
        <v>5180900</v>
      </c>
      <c r="F19" s="39">
        <f t="shared" si="2"/>
        <v>0.18152078045624176</v>
      </c>
      <c r="G19" s="39">
        <f t="shared" si="2"/>
        <v>0.39637900750834798</v>
      </c>
    </row>
    <row r="20" spans="1:7" ht="21.9" customHeight="1">
      <c r="A20" s="32" t="s">
        <v>59</v>
      </c>
      <c r="B20" s="36">
        <f>SUM(公式!R46)</f>
        <v>3132</v>
      </c>
      <c r="C20" s="36">
        <f>SUM(公式!S46)</f>
        <v>71500</v>
      </c>
      <c r="D20" s="36">
        <v>9373</v>
      </c>
      <c r="E20" s="36">
        <v>96500</v>
      </c>
      <c r="F20" s="34">
        <f t="shared" ref="F20:G23" si="3">SUM(B20/D20-1)</f>
        <v>-0.66584871439240367</v>
      </c>
      <c r="G20" s="34">
        <f t="shared" si="3"/>
        <v>-0.2590673575129534</v>
      </c>
    </row>
    <row r="21" spans="1:7" ht="21.9" customHeight="1">
      <c r="A21" s="32" t="s">
        <v>60</v>
      </c>
      <c r="B21" s="36">
        <f>SUM(公式!R50)</f>
        <v>1231422</v>
      </c>
      <c r="C21" s="36">
        <f>SUM(公式!S50)</f>
        <v>8764300</v>
      </c>
      <c r="D21" s="36">
        <v>821987</v>
      </c>
      <c r="E21" s="36">
        <v>5552900</v>
      </c>
      <c r="F21" s="34">
        <f t="shared" si="3"/>
        <v>0.4981039846128954</v>
      </c>
      <c r="G21" s="34">
        <f t="shared" si="3"/>
        <v>0.57832844099479552</v>
      </c>
    </row>
    <row r="22" spans="1:7" ht="21.9" customHeight="1">
      <c r="A22" s="32" t="s">
        <v>61</v>
      </c>
      <c r="B22" s="36">
        <f>SUM(公式!R55)</f>
        <v>16209</v>
      </c>
      <c r="C22" s="36">
        <f>SUM(公式!S55)</f>
        <v>101900</v>
      </c>
      <c r="D22" s="36">
        <v>26029</v>
      </c>
      <c r="E22" s="36">
        <v>89000</v>
      </c>
      <c r="F22" s="34">
        <f t="shared" si="3"/>
        <v>-0.37727150485996386</v>
      </c>
      <c r="G22" s="34">
        <f t="shared" si="3"/>
        <v>0.14494382022471908</v>
      </c>
    </row>
    <row r="23" spans="1:7" ht="21.9" customHeight="1">
      <c r="A23" s="37" t="s">
        <v>50</v>
      </c>
      <c r="B23" s="38">
        <f>SUM(B20:B22)</f>
        <v>1250763</v>
      </c>
      <c r="C23" s="38">
        <f>SUM(C20:C22)</f>
        <v>8937700</v>
      </c>
      <c r="D23" s="38">
        <v>857389</v>
      </c>
      <c r="E23" s="38">
        <v>5738400</v>
      </c>
      <c r="F23" s="39">
        <f t="shared" si="3"/>
        <v>0.45880457995145729</v>
      </c>
      <c r="G23" s="39">
        <f t="shared" si="3"/>
        <v>0.55752474557367915</v>
      </c>
    </row>
    <row r="24" spans="1:7" ht="27.75" customHeight="1">
      <c r="A24" s="41" t="s">
        <v>62</v>
      </c>
      <c r="B24" s="42">
        <f>SUM(B9+B14+B19+B23)</f>
        <v>13630253</v>
      </c>
      <c r="C24" s="42">
        <f>SUM(C9+C14+C19+C23)</f>
        <v>48845100</v>
      </c>
      <c r="D24" s="42">
        <v>10661840</v>
      </c>
      <c r="E24" s="42">
        <v>30533100</v>
      </c>
      <c r="F24" s="43">
        <f>SUM(B24/D24-1)</f>
        <v>0.27841470140238456</v>
      </c>
      <c r="G24" s="43">
        <f>SUM(C24/E24-1)</f>
        <v>0.5997425744519882</v>
      </c>
    </row>
    <row r="25" spans="1:7">
      <c r="B25" s="44"/>
      <c r="C25" s="44"/>
      <c r="D25" s="44"/>
      <c r="E25" s="44"/>
    </row>
    <row r="27" spans="1:7">
      <c r="C27" s="46"/>
      <c r="E27" s="46"/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111.01</vt:lpstr>
      <vt:lpstr>111.02</vt:lpstr>
      <vt:lpstr>111.03</vt:lpstr>
      <vt:lpstr>110.04</vt:lpstr>
      <vt:lpstr>110.05</vt:lpstr>
      <vt:lpstr>110.06</vt:lpstr>
      <vt:lpstr>110.07</vt:lpstr>
      <vt:lpstr>110.08 </vt:lpstr>
      <vt:lpstr>110.09</vt:lpstr>
      <vt:lpstr>110.10</vt:lpstr>
      <vt:lpstr>110.11</vt:lpstr>
      <vt:lpstr>110.12</vt:lpstr>
      <vt:lpstr>公式</vt:lpstr>
      <vt:lpstr>會訊分析</vt:lpstr>
      <vt:lpstr>各種人纖紗稅號</vt:lpstr>
    </vt:vector>
  </TitlesOfParts>
  <Company>MiTAC 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MiTAC Users</dc:creator>
  <cp:lastModifiedBy>user</cp:lastModifiedBy>
  <cp:lastPrinted>2016-03-04T06:10:53Z</cp:lastPrinted>
  <dcterms:created xsi:type="dcterms:W3CDTF">2000-07-19T08:32:38Z</dcterms:created>
  <dcterms:modified xsi:type="dcterms:W3CDTF">2022-05-12T08:08:55Z</dcterms:modified>
</cp:coreProperties>
</file>